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a\OneDrive\Radna površina\Silva\KNJIGOVODSTVO\FINANCIJSKI PLANOVI\2024\"/>
    </mc:Choice>
  </mc:AlternateContent>
  <xr:revisionPtr revIDLastSave="0" documentId="13_ncr:1_{9F63B688-7474-4858-824A-0736CFF980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RASPODJELA PLANA LUS 2023." sheetId="1" r:id="rId1"/>
  </sheets>
  <definedNames>
    <definedName name="_xlnm.Print_Area" localSheetId="0">'PRERASPODJELA PLANA LUS 2023.'!$A$1:$K$79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6" i="1" l="1"/>
  <c r="M18" i="1"/>
  <c r="M19" i="1"/>
  <c r="M20" i="1"/>
  <c r="L60" i="1"/>
  <c r="L59" i="1" s="1"/>
  <c r="M25" i="1"/>
  <c r="M26" i="1"/>
  <c r="M27" i="1"/>
  <c r="N27" i="1" s="1"/>
  <c r="M35" i="1"/>
  <c r="M36" i="1"/>
  <c r="M14" i="1"/>
  <c r="M15" i="1"/>
  <c r="M16" i="1"/>
  <c r="M23" i="1" l="1"/>
  <c r="K60" i="1" l="1"/>
  <c r="K59" i="1" s="1"/>
  <c r="M64" i="1"/>
  <c r="M60" i="1" l="1"/>
  <c r="M59" i="1" s="1"/>
  <c r="N64" i="1"/>
  <c r="M43" i="1"/>
  <c r="N59" i="1" l="1"/>
  <c r="N60" i="1"/>
  <c r="L37" i="1" l="1"/>
  <c r="M38" i="1"/>
  <c r="M39" i="1"/>
  <c r="M40" i="1"/>
  <c r="M41" i="1"/>
  <c r="M42" i="1"/>
  <c r="L46" i="1"/>
  <c r="M47" i="1"/>
  <c r="M46" i="1" s="1"/>
  <c r="L50" i="1"/>
  <c r="M51" i="1"/>
  <c r="N51" i="1" s="1"/>
  <c r="M53" i="1"/>
  <c r="N53" i="1" s="1"/>
  <c r="M54" i="1"/>
  <c r="N54" i="1" s="1"/>
  <c r="L56" i="1"/>
  <c r="L55" i="1" s="1"/>
  <c r="M57" i="1"/>
  <c r="M56" i="1" s="1"/>
  <c r="M55" i="1" s="1"/>
  <c r="M34" i="1"/>
  <c r="M33" i="1"/>
  <c r="M32" i="1"/>
  <c r="N32" i="1" s="1"/>
  <c r="L28" i="1"/>
  <c r="M29" i="1"/>
  <c r="M30" i="1"/>
  <c r="M31" i="1"/>
  <c r="M24" i="1"/>
  <c r="M37" i="1" l="1"/>
  <c r="L44" i="1"/>
  <c r="M50" i="1"/>
  <c r="M28" i="1"/>
  <c r="M44" i="1" l="1"/>
  <c r="L21" i="1"/>
  <c r="L17" i="1" s="1"/>
  <c r="M22" i="1"/>
  <c r="L13" i="1" l="1"/>
  <c r="L65" i="1" s="1"/>
  <c r="N57" i="1"/>
  <c r="N47" i="1"/>
  <c r="N43" i="1"/>
  <c r="N29" i="1" l="1"/>
  <c r="N30" i="1"/>
  <c r="N31" i="1"/>
  <c r="N33" i="1"/>
  <c r="N34" i="1"/>
  <c r="M21" i="1" l="1"/>
  <c r="M17" i="1" s="1"/>
  <c r="N42" i="1" l="1"/>
  <c r="N41" i="1"/>
  <c r="N40" i="1"/>
  <c r="N39" i="1"/>
  <c r="N38" i="1"/>
  <c r="N24" i="1" l="1"/>
  <c r="N25" i="1"/>
  <c r="N22" i="1"/>
  <c r="N20" i="1" l="1"/>
  <c r="N18" i="1" l="1"/>
  <c r="K56" i="1" l="1"/>
  <c r="K55" i="1" s="1"/>
  <c r="K50" i="1"/>
  <c r="N50" i="1" s="1"/>
  <c r="N16" i="1"/>
  <c r="N55" i="1" l="1"/>
  <c r="N56" i="1"/>
  <c r="N14" i="1"/>
  <c r="K46" i="1"/>
  <c r="N46" i="1" s="1"/>
  <c r="N19" i="1"/>
  <c r="N15" i="1" l="1"/>
  <c r="K13" i="1"/>
  <c r="K44" i="1"/>
  <c r="N44" i="1" s="1"/>
  <c r="K37" i="1"/>
  <c r="N37" i="1" s="1"/>
  <c r="N35" i="1"/>
  <c r="K28" i="1"/>
  <c r="K21" i="1" s="1"/>
  <c r="K17" i="1" l="1"/>
  <c r="M13" i="1"/>
  <c r="M65" i="1" s="1"/>
  <c r="N28" i="1"/>
  <c r="N23" i="1"/>
  <c r="N36" i="1"/>
  <c r="N21" i="1" l="1"/>
  <c r="N13" i="1"/>
  <c r="K65" i="1" l="1"/>
  <c r="N17" i="1"/>
  <c r="N65" i="1" l="1"/>
</calcChain>
</file>

<file path=xl/sharedStrings.xml><?xml version="1.0" encoding="utf-8"?>
<sst xmlns="http://schemas.openxmlformats.org/spreadsheetml/2006/main" count="84" uniqueCount="82">
  <si>
    <t>1</t>
  </si>
  <si>
    <t>3</t>
  </si>
  <si>
    <t>2</t>
  </si>
  <si>
    <t>4</t>
  </si>
  <si>
    <t>Plaće</t>
  </si>
  <si>
    <t>Ostali rashodi za radnike</t>
  </si>
  <si>
    <t>Doprinosi na plaće</t>
  </si>
  <si>
    <t>Naknada troškova radnicima</t>
  </si>
  <si>
    <t>Nakande članovima u predstavničkim i izvršnim tijelima, povjerenstvima i sl.</t>
  </si>
  <si>
    <t>Naknade ostalim osobama izvan radnog odnosa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</si>
  <si>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</si>
  <si>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</si>
  <si>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</si>
  <si>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</si>
  <si>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</si>
  <si>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</si>
  <si>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</si>
  <si>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Ugovori s agencijama za zapošljavanje (Studentski centar i sl.)</t>
  </si>
  <si>
    <t>42572</t>
  </si>
  <si>
    <t>Odvjetničke usluge, javnobilježničke usluge</t>
  </si>
  <si>
    <t>42573</t>
  </si>
  <si>
    <t>Revizorske usluge</t>
  </si>
  <si>
    <t>42575</t>
  </si>
  <si>
    <t>Usluge vještačenja</t>
  </si>
  <si>
    <t>42578</t>
  </si>
  <si>
    <t>Ostale nespomenute intelektualne i osobne usluge</t>
  </si>
  <si>
    <t>Računalne usluge</t>
  </si>
  <si>
    <t>Ostale usluge</t>
  </si>
  <si>
    <t>Rashodi za materijal i energiju</t>
  </si>
  <si>
    <t>Ostali nespomenuti materijalni rashodi</t>
  </si>
  <si>
    <t>Premije osiguranja</t>
  </si>
  <si>
    <t>Reprezentacija</t>
  </si>
  <si>
    <t>Članarine</t>
  </si>
  <si>
    <t>Kotizacije</t>
  </si>
  <si>
    <t>Kamate na izdane vrijednosne papire</t>
  </si>
  <si>
    <t>Kamate na primljene kredite i zajmove</t>
  </si>
  <si>
    <t>Kamate na primljene kredite banaka i ostalih kreditora</t>
  </si>
  <si>
    <t>Kamate na primljene robne i ostale zajmove</t>
  </si>
  <si>
    <t>Kamate za odobrene, a nerealizirane zajmove</t>
  </si>
  <si>
    <t>Bankarske usluge i usluge platnog prometa</t>
  </si>
  <si>
    <t>Negativne tečajne razlike i valutna klauzula</t>
  </si>
  <si>
    <t>Zatezna kamata</t>
  </si>
  <si>
    <t>Ostali nespomenuti financijski rashodi</t>
  </si>
  <si>
    <t>45</t>
  </si>
  <si>
    <t>Tekuće donacije</t>
  </si>
  <si>
    <t>Stipendije</t>
  </si>
  <si>
    <t>Kazne, penali i nakanda štete</t>
  </si>
  <si>
    <t>Naknade štete pravnim i fizičkim osobama</t>
  </si>
  <si>
    <t>Penali, ležarine i drugo</t>
  </si>
  <si>
    <t>Naknade šteta radnicima</t>
  </si>
  <si>
    <t>Ugovorne kazne i ostale nakande štete</t>
  </si>
  <si>
    <t>UKUPNO RASHODI POSLOVANJA</t>
  </si>
  <si>
    <t>Ostali financijski rashodi</t>
  </si>
  <si>
    <t>RASHODI ZA RADNIKE</t>
  </si>
  <si>
    <t>MATERIJALNI RASHODI</t>
  </si>
  <si>
    <t>RASHODI AMORTIZACIJE</t>
  </si>
  <si>
    <t>FINANCIJSKI RASHODI</t>
  </si>
  <si>
    <t>DONACIJE</t>
  </si>
  <si>
    <t>OSTALI RASHODI</t>
  </si>
  <si>
    <t>Članak 2.</t>
  </si>
  <si>
    <t>Članak 1.</t>
  </si>
  <si>
    <t>Članak 3.</t>
  </si>
  <si>
    <t xml:space="preserve">Ostali nespomenuti materijalni rashodi </t>
  </si>
  <si>
    <t xml:space="preserve">Zakupnine i najamnine </t>
  </si>
  <si>
    <t>INDEKS
(4/2)</t>
  </si>
  <si>
    <t>5</t>
  </si>
  <si>
    <t>ODLUKU O PRERASPODJELI SREDSTAVA FINANCIJSKOG PLANA LUČKE UPRAVE SENJ ZA 2023. GODINU</t>
  </si>
  <si>
    <t>NOVI PLAN ZA 2023. GODINU</t>
  </si>
  <si>
    <t>RAČUN RASHODA</t>
  </si>
  <si>
    <t>O P I S</t>
  </si>
  <si>
    <t>PRERASPODJELA 
POVEĆANJE/
SMANJENJE</t>
  </si>
  <si>
    <t>PLAN ZA 
2023. GODINU  
I. IZMJENE I DOPUNE</t>
  </si>
  <si>
    <t>Ove Odluka stupa na snagu danom donošenja.</t>
  </si>
  <si>
    <t>Ova Odluka sastavni je dio Financijskog plana za 2023. godinu.</t>
  </si>
  <si>
    <t>Sredstva za rashode poslovanja  Financijskog plana Lučke uprave Senj za 2023. godinu, (u daljnjem tekstu: Financijski plan) preraspodjeljuju se, kako slijedi</t>
  </si>
  <si>
    <t>KLASA: 400-01/23-03/3</t>
  </si>
  <si>
    <t>URBROJ: 2125-1-10-23-1</t>
  </si>
  <si>
    <t>U Senju, 15. prosinca 2023.</t>
  </si>
  <si>
    <r>
      <t>Na temelju članka 92. Zakona o pomorskom dobru i morskim lukama ("Narodne novine" br. 83/23), članka</t>
    </r>
    <r>
      <rPr>
        <sz val="10"/>
        <rFont val="Calibri"/>
        <family val="2"/>
        <charset val="238"/>
      </rPr>
      <t xml:space="preserve"> 17</t>
    </r>
    <r>
      <rPr>
        <sz val="10"/>
        <color rgb="FF000000"/>
        <rFont val="Calibri"/>
        <family val="2"/>
        <charset val="238"/>
      </rPr>
      <t xml:space="preserve">. Statuta Lučke uprave Senj i članka 18. Pravilnika o sustavu financijskog upravljanja i kontrola te izradi i izvršavanju financijskih planova neprofitnih organizacija ("Narodne novine" broj  119/15 i 134/22) Upravno vijeće Lučke uprave Senj na prijedlog ravnatelja, na svojoj 16. redovnoj sjednici održanoj dana 15. prosinca 2023. godine donijelo je </t>
    </r>
  </si>
  <si>
    <t>LUČKA UPRAVA SENJ</t>
  </si>
  <si>
    <t>Predsjednik Upravnog vijeća</t>
  </si>
  <si>
    <t>Krunoslav Tomljanović, mag.oec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</si>
</sst>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kn&quot;_-;\-* #,##0.00\ &quot;kn&quot;_-;_-* &quot;-&quot;??\ &quot;kn&quot;_-;_-@_-"/>
    <numFmt numFmtId="164" formatCode="[$-41A]General"/>
    <numFmt numFmtId="165" formatCode="[$-41A]#,##0"/>
    <numFmt numFmtId="166" formatCode="[$-41A]#,##0.00"/>
    <numFmt numFmtId="167" formatCode="#,##0.00&quot; &quot;[$kn-41A];[Red]&quot;-&quot;#,##0.00&quot; &quot;[$kn-41A]"/>
    <numFmt numFmtId="168" formatCode="&quot; &quot;#,##0.00&quot; &quot;;&quot;-&quot;#,##0.00&quot; &quot;;&quot; -&quot;00&quot; &quot;;&quot; &quot;@&quot; &quot;"/>
    <numFmt numFmtId="169" formatCode="#,##0.00\ &quot;kn&quot;"/>
    <numFmt numFmtId="170" formatCode="_-* #,##0.00\ [$€-1]_-;\-* #,##0.00\ [$€-1]_-;_-* &quot;-&quot;??\ [$€-1]_-;_-@_-"/>
    <numFmt numFmtId="171" formatCode="#,##0.0"/>
    <numFmt numFmtId="172" formatCode="#,##0.00_ ;\-#,##0.00\ "/>
  </numFmts>
  <fonts count="25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008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Minion Pro"/>
    </font>
    <font>
      <sz val="1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68" fontId="1" fillId="0" borderId="0" applyFont="0" applyFill="0" applyBorder="0" applyAlignment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Border="0" applyProtection="0"/>
    <xf numFmtId="167" fontId="4" fillId="0" borderId="0" applyBorder="0" applyProtection="0"/>
    <xf numFmtId="44" fontId="1" fillId="0" borderId="0" applyFont="0" applyFill="0" applyBorder="0" applyAlignment="0" applyProtection="0"/>
  </cellStyleXfs>
  <cellXfs count="171">
    <xf numFmtId="0" fontId="0" fillId="0" borderId="0" xfId="0"/>
    <xf numFmtId="166" fontId="5" fillId="0" borderId="0" xfId="2" applyNumberFormat="1" applyFont="1" applyProtection="1">
      <protection locked="0"/>
    </xf>
    <xf numFmtId="164" fontId="5" fillId="0" borderId="0" xfId="2" applyFont="1" applyProtection="1">
      <protection locked="0"/>
    </xf>
    <xf numFmtId="164" fontId="5" fillId="0" borderId="0" xfId="2" applyFont="1"/>
    <xf numFmtId="164" fontId="6" fillId="0" borderId="0" xfId="2" applyFont="1" applyAlignment="1" applyProtection="1">
      <alignment horizontal="center"/>
      <protection locked="0"/>
    </xf>
    <xf numFmtId="164" fontId="6" fillId="0" borderId="0" xfId="2" applyFont="1" applyAlignment="1" applyProtection="1">
      <alignment horizontal="left" vertical="center"/>
      <protection locked="0"/>
    </xf>
    <xf numFmtId="49" fontId="7" fillId="0" borderId="0" xfId="2" applyNumberFormat="1" applyFont="1" applyAlignment="1" applyProtection="1">
      <alignment horizontal="left" vertical="center"/>
      <protection locked="0"/>
    </xf>
    <xf numFmtId="164" fontId="6" fillId="0" borderId="0" xfId="2" applyFont="1" applyProtection="1">
      <protection locked="0"/>
    </xf>
    <xf numFmtId="164" fontId="7" fillId="0" borderId="0" xfId="2" applyFont="1" applyAlignment="1" applyProtection="1">
      <alignment horizontal="center" vertical="center"/>
      <protection locked="0"/>
    </xf>
    <xf numFmtId="164" fontId="11" fillId="0" borderId="0" xfId="2" applyFont="1" applyProtection="1">
      <protection locked="0"/>
    </xf>
    <xf numFmtId="164" fontId="11" fillId="0" borderId="0" xfId="2" applyFont="1"/>
    <xf numFmtId="164" fontId="12" fillId="0" borderId="0" xfId="2" applyFont="1" applyProtection="1">
      <protection locked="0"/>
    </xf>
    <xf numFmtId="164" fontId="12" fillId="0" borderId="0" xfId="2" applyFont="1"/>
    <xf numFmtId="164" fontId="6" fillId="0" borderId="0" xfId="2" applyFont="1"/>
    <xf numFmtId="49" fontId="7" fillId="0" borderId="0" xfId="2" applyNumberFormat="1" applyFont="1"/>
    <xf numFmtId="165" fontId="6" fillId="0" borderId="0" xfId="2" applyNumberFormat="1" applyFont="1" applyProtection="1">
      <protection locked="0"/>
    </xf>
    <xf numFmtId="164" fontId="10" fillId="0" borderId="0" xfId="2" applyFont="1" applyProtection="1">
      <protection locked="0"/>
    </xf>
    <xf numFmtId="164" fontId="13" fillId="0" borderId="0" xfId="2" applyFont="1"/>
    <xf numFmtId="49" fontId="14" fillId="0" borderId="0" xfId="2" applyNumberFormat="1" applyFont="1"/>
    <xf numFmtId="164" fontId="13" fillId="0" borderId="0" xfId="2" applyFont="1" applyProtection="1">
      <protection locked="0"/>
    </xf>
    <xf numFmtId="165" fontId="8" fillId="0" borderId="0" xfId="2" applyNumberFormat="1" applyFont="1" applyAlignment="1" applyProtection="1">
      <alignment horizontal="center" vertical="center"/>
      <protection locked="0"/>
    </xf>
    <xf numFmtId="165" fontId="5" fillId="0" borderId="0" xfId="2" applyNumberFormat="1" applyFont="1" applyProtection="1">
      <protection locked="0"/>
    </xf>
    <xf numFmtId="165" fontId="5" fillId="0" borderId="0" xfId="2" applyNumberFormat="1" applyFont="1" applyAlignment="1" applyProtection="1">
      <alignment horizontal="center" vertical="center"/>
      <protection locked="0"/>
    </xf>
    <xf numFmtId="49" fontId="7" fillId="0" borderId="1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locked="0"/>
    </xf>
    <xf numFmtId="49" fontId="6" fillId="0" borderId="0" xfId="2" applyNumberFormat="1" applyFont="1" applyAlignment="1">
      <alignment horizontal="center"/>
    </xf>
    <xf numFmtId="49" fontId="13" fillId="0" borderId="0" xfId="2" applyNumberFormat="1" applyFont="1" applyAlignment="1">
      <alignment horizontal="center"/>
    </xf>
    <xf numFmtId="164" fontId="6" fillId="0" borderId="0" xfId="2" applyFont="1" applyAlignment="1" applyProtection="1">
      <alignment horizontal="center" vertical="center"/>
      <protection locked="0"/>
    </xf>
    <xf numFmtId="164" fontId="6" fillId="0" borderId="0" xfId="2" applyFont="1" applyAlignment="1">
      <alignment horizontal="center"/>
    </xf>
    <xf numFmtId="164" fontId="13" fillId="0" borderId="0" xfId="2" applyFont="1" applyAlignment="1">
      <alignment horizontal="center"/>
    </xf>
    <xf numFmtId="164" fontId="13" fillId="0" borderId="0" xfId="2" applyFont="1" applyAlignment="1" applyProtection="1">
      <alignment horizontal="center"/>
      <protection locked="0"/>
    </xf>
    <xf numFmtId="164" fontId="6" fillId="0" borderId="8" xfId="2" applyFont="1" applyBorder="1" applyAlignment="1">
      <alignment vertical="center"/>
    </xf>
    <xf numFmtId="164" fontId="6" fillId="0" borderId="10" xfId="2" applyFont="1" applyBorder="1" applyAlignment="1">
      <alignment vertical="center"/>
    </xf>
    <xf numFmtId="49" fontId="7" fillId="0" borderId="11" xfId="2" applyNumberFormat="1" applyFont="1" applyBorder="1" applyAlignment="1">
      <alignment vertical="center"/>
    </xf>
    <xf numFmtId="49" fontId="6" fillId="0" borderId="11" xfId="2" applyNumberFormat="1" applyFont="1" applyBorder="1" applyAlignment="1">
      <alignment horizontal="center" vertical="center"/>
    </xf>
    <xf numFmtId="164" fontId="6" fillId="0" borderId="19" xfId="2" applyFont="1" applyBorder="1" applyAlignment="1">
      <alignment vertical="center"/>
    </xf>
    <xf numFmtId="164" fontId="6" fillId="0" borderId="5" xfId="2" applyFont="1" applyBorder="1" applyAlignment="1">
      <alignment vertical="center"/>
    </xf>
    <xf numFmtId="49" fontId="7" fillId="0" borderId="6" xfId="2" applyNumberFormat="1" applyFont="1" applyBorder="1" applyAlignment="1">
      <alignment horizontal="center" vertical="center"/>
    </xf>
    <xf numFmtId="164" fontId="6" fillId="0" borderId="17" xfId="2" applyFont="1" applyBorder="1" applyAlignment="1">
      <alignment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164" fontId="6" fillId="0" borderId="21" xfId="2" applyFont="1" applyBorder="1" applyAlignment="1">
      <alignment vertical="center"/>
    </xf>
    <xf numFmtId="49" fontId="6" fillId="0" borderId="3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164" fontId="9" fillId="0" borderId="0" xfId="2" applyFont="1"/>
    <xf numFmtId="49" fontId="16" fillId="0" borderId="0" xfId="2" applyNumberFormat="1" applyFont="1"/>
    <xf numFmtId="49" fontId="7" fillId="2" borderId="32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/>
    <xf numFmtId="171" fontId="6" fillId="0" borderId="9" xfId="2" applyNumberFormat="1" applyFont="1" applyBorder="1" applyAlignment="1">
      <alignment horizontal="right"/>
    </xf>
    <xf numFmtId="171" fontId="7" fillId="0" borderId="7" xfId="2" applyNumberFormat="1" applyFont="1" applyBorder="1" applyAlignment="1">
      <alignment horizontal="right"/>
    </xf>
    <xf numFmtId="171" fontId="6" fillId="0" borderId="12" xfId="2" applyNumberFormat="1" applyFont="1" applyBorder="1" applyAlignment="1">
      <alignment horizontal="right"/>
    </xf>
    <xf numFmtId="164" fontId="16" fillId="0" borderId="0" xfId="2" applyFont="1" applyAlignment="1" applyProtection="1">
      <alignment horizontal="center" vertical="center" wrapText="1"/>
      <protection locked="0"/>
    </xf>
    <xf numFmtId="164" fontId="7" fillId="0" borderId="37" xfId="2" applyFont="1" applyBorder="1" applyAlignment="1" applyProtection="1">
      <alignment vertical="center"/>
      <protection locked="0"/>
    </xf>
    <xf numFmtId="4" fontId="5" fillId="0" borderId="0" xfId="2" applyNumberFormat="1" applyFont="1" applyProtection="1">
      <protection locked="0"/>
    </xf>
    <xf numFmtId="169" fontId="17" fillId="0" borderId="0" xfId="7" applyNumberFormat="1" applyFont="1" applyFill="1" applyBorder="1" applyAlignment="1">
      <alignment vertical="center"/>
    </xf>
    <xf numFmtId="49" fontId="7" fillId="0" borderId="14" xfId="2" applyNumberFormat="1" applyFont="1" applyBorder="1" applyAlignment="1" applyProtection="1">
      <alignment horizontal="center" vertical="center" wrapText="1"/>
      <protection locked="0"/>
    </xf>
    <xf numFmtId="164" fontId="7" fillId="0" borderId="0" xfId="2" applyFont="1" applyAlignment="1">
      <alignment horizontal="center"/>
    </xf>
    <xf numFmtId="49" fontId="16" fillId="2" borderId="33" xfId="2" applyNumberFormat="1" applyFont="1" applyFill="1" applyBorder="1" applyAlignment="1" applyProtection="1">
      <alignment horizontal="center" vertical="center" wrapText="1"/>
      <protection locked="0"/>
    </xf>
    <xf numFmtId="49" fontId="16" fillId="2" borderId="31" xfId="2" applyNumberFormat="1" applyFont="1" applyFill="1" applyBorder="1" applyAlignment="1" applyProtection="1">
      <alignment horizontal="center" vertical="center" wrapText="1"/>
      <protection locked="0"/>
    </xf>
    <xf numFmtId="171" fontId="16" fillId="0" borderId="0" xfId="2" applyNumberFormat="1" applyFont="1" applyBorder="1" applyAlignment="1">
      <alignment horizontal="right"/>
    </xf>
    <xf numFmtId="49" fontId="15" fillId="0" borderId="0" xfId="2" applyNumberFormat="1" applyFont="1" applyBorder="1" applyAlignment="1" applyProtection="1">
      <alignment horizontal="right" wrapText="1"/>
      <protection locked="0"/>
    </xf>
    <xf numFmtId="171" fontId="7" fillId="0" borderId="0" xfId="2" applyNumberFormat="1" applyFont="1" applyBorder="1" applyAlignment="1">
      <alignment horizontal="right"/>
    </xf>
    <xf numFmtId="0" fontId="6" fillId="0" borderId="0" xfId="0" applyFont="1" applyAlignment="1">
      <alignment horizontal="left" vertical="center" wrapText="1"/>
    </xf>
    <xf numFmtId="164" fontId="16" fillId="0" borderId="0" xfId="2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/>
    </xf>
    <xf numFmtId="164" fontId="6" fillId="0" borderId="0" xfId="2" applyFont="1" applyBorder="1" applyAlignment="1" applyProtection="1">
      <alignment horizontal="left" vertical="center" wrapText="1"/>
      <protection locked="0"/>
    </xf>
    <xf numFmtId="166" fontId="5" fillId="0" borderId="0" xfId="2" applyNumberFormat="1" applyFont="1" applyBorder="1" applyProtection="1">
      <protection locked="0"/>
    </xf>
    <xf numFmtId="164" fontId="7" fillId="0" borderId="0" xfId="2" applyFont="1" applyBorder="1" applyAlignment="1" applyProtection="1">
      <alignment vertical="center"/>
      <protection locked="0"/>
    </xf>
    <xf numFmtId="49" fontId="17" fillId="0" borderId="0" xfId="2" applyNumberFormat="1" applyFont="1" applyBorder="1" applyAlignment="1" applyProtection="1">
      <alignment horizontal="center" vertical="center" wrapText="1"/>
      <protection locked="0"/>
    </xf>
    <xf numFmtId="9" fontId="7" fillId="0" borderId="0" xfId="2" applyNumberFormat="1" applyFont="1" applyBorder="1" applyAlignment="1">
      <alignment horizontal="right"/>
    </xf>
    <xf numFmtId="171" fontId="6" fillId="0" borderId="0" xfId="2" applyNumberFormat="1" applyFont="1" applyBorder="1" applyAlignment="1">
      <alignment horizontal="right"/>
    </xf>
    <xf numFmtId="164" fontId="12" fillId="0" borderId="0" xfId="2" applyFont="1" applyBorder="1" applyProtection="1">
      <protection locked="0"/>
    </xf>
    <xf numFmtId="164" fontId="7" fillId="0" borderId="0" xfId="2" applyFont="1" applyBorder="1" applyAlignment="1">
      <alignment horizontal="center"/>
    </xf>
    <xf numFmtId="49" fontId="6" fillId="4" borderId="1" xfId="2" applyNumberFormat="1" applyFont="1" applyFill="1" applyBorder="1" applyAlignment="1">
      <alignment horizontal="center" vertical="center"/>
    </xf>
    <xf numFmtId="49" fontId="7" fillId="4" borderId="1" xfId="2" applyNumberFormat="1" applyFont="1" applyFill="1" applyBorder="1" applyAlignment="1">
      <alignment horizontal="center" vertical="center"/>
    </xf>
    <xf numFmtId="49" fontId="17" fillId="2" borderId="31" xfId="2" applyNumberFormat="1" applyFont="1" applyFill="1" applyBorder="1" applyAlignment="1" applyProtection="1">
      <alignment horizontal="center" vertical="center" wrapText="1"/>
      <protection locked="0"/>
    </xf>
    <xf numFmtId="49" fontId="16" fillId="2" borderId="35" xfId="2" applyNumberFormat="1" applyFont="1" applyFill="1" applyBorder="1" applyAlignment="1" applyProtection="1">
      <alignment horizontal="center" vertical="center" wrapText="1"/>
      <protection locked="0"/>
    </xf>
    <xf numFmtId="49" fontId="15" fillId="0" borderId="18" xfId="2" applyNumberFormat="1" applyFont="1" applyBorder="1" applyAlignment="1" applyProtection="1">
      <alignment horizontal="center" wrapText="1"/>
      <protection locked="0"/>
    </xf>
    <xf numFmtId="164" fontId="11" fillId="0" borderId="0" xfId="2" applyFont="1" applyBorder="1" applyProtection="1">
      <protection locked="0"/>
    </xf>
    <xf numFmtId="170" fontId="12" fillId="0" borderId="0" xfId="2" applyNumberFormat="1" applyFont="1" applyProtection="1">
      <protection locked="0"/>
    </xf>
    <xf numFmtId="164" fontId="6" fillId="0" borderId="0" xfId="2" applyFont="1" applyAlignment="1">
      <alignment horizontal="left" vertical="top"/>
    </xf>
    <xf numFmtId="0" fontId="21" fillId="0" borderId="0" xfId="0" applyFont="1"/>
    <xf numFmtId="0" fontId="20" fillId="0" borderId="0" xfId="0" applyFont="1" applyAlignment="1">
      <alignment horizontal="left"/>
    </xf>
    <xf numFmtId="172" fontId="7" fillId="0" borderId="28" xfId="7" applyNumberFormat="1" applyFont="1" applyBorder="1" applyAlignment="1" applyProtection="1">
      <alignment horizontal="right" vertical="center"/>
      <protection locked="0"/>
    </xf>
    <xf numFmtId="172" fontId="6" fillId="0" borderId="2" xfId="7" applyNumberFormat="1" applyFont="1" applyBorder="1" applyAlignment="1" applyProtection="1">
      <alignment vertical="center"/>
      <protection locked="0"/>
    </xf>
    <xf numFmtId="172" fontId="6" fillId="0" borderId="2" xfId="7" applyNumberFormat="1" applyFont="1" applyBorder="1" applyAlignment="1" applyProtection="1">
      <alignment horizontal="right" vertical="center"/>
      <protection locked="0"/>
    </xf>
    <xf numFmtId="4" fontId="7" fillId="0" borderId="28" xfId="7" applyNumberFormat="1" applyFont="1" applyBorder="1" applyAlignment="1" applyProtection="1">
      <alignment horizontal="right" vertical="center"/>
      <protection locked="0"/>
    </xf>
    <xf numFmtId="4" fontId="7" fillId="0" borderId="2" xfId="7" applyNumberFormat="1" applyFont="1" applyBorder="1" applyAlignment="1" applyProtection="1">
      <alignment horizontal="right" vertical="center"/>
      <protection locked="0"/>
    </xf>
    <xf numFmtId="4" fontId="7" fillId="0" borderId="9" xfId="2" applyNumberFormat="1" applyFont="1" applyBorder="1" applyAlignment="1">
      <alignment horizontal="right"/>
    </xf>
    <xf numFmtId="4" fontId="7" fillId="0" borderId="2" xfId="7" applyNumberFormat="1" applyFont="1" applyFill="1" applyBorder="1" applyAlignment="1" applyProtection="1">
      <alignment horizontal="right" vertical="center"/>
      <protection locked="0"/>
    </xf>
    <xf numFmtId="4" fontId="6" fillId="0" borderId="9" xfId="2" applyNumberFormat="1" applyFont="1" applyBorder="1" applyAlignment="1">
      <alignment horizontal="right"/>
    </xf>
    <xf numFmtId="4" fontId="6" fillId="0" borderId="2" xfId="7" applyNumberFormat="1" applyFont="1" applyBorder="1" applyAlignment="1" applyProtection="1">
      <alignment horizontal="right" vertical="center"/>
      <protection locked="0"/>
    </xf>
    <xf numFmtId="4" fontId="6" fillId="0" borderId="2" xfId="7" applyNumberFormat="1" applyFont="1" applyFill="1" applyBorder="1" applyAlignment="1" applyProtection="1">
      <alignment horizontal="right" vertical="center"/>
      <protection locked="0"/>
    </xf>
    <xf numFmtId="4" fontId="6" fillId="4" borderId="2" xfId="7" applyNumberFormat="1" applyFont="1" applyFill="1" applyBorder="1" applyAlignment="1" applyProtection="1">
      <alignment horizontal="right" vertical="center"/>
      <protection locked="0"/>
    </xf>
    <xf numFmtId="4" fontId="7" fillId="4" borderId="2" xfId="7" applyNumberFormat="1" applyFont="1" applyFill="1" applyBorder="1" applyAlignment="1" applyProtection="1">
      <alignment horizontal="right" vertical="center"/>
      <protection locked="0"/>
    </xf>
    <xf numFmtId="4" fontId="7" fillId="4" borderId="9" xfId="2" applyNumberFormat="1" applyFont="1" applyFill="1" applyBorder="1" applyAlignment="1">
      <alignment horizontal="right"/>
    </xf>
    <xf numFmtId="4" fontId="6" fillId="4" borderId="9" xfId="2" applyNumberFormat="1" applyFont="1" applyFill="1" applyBorder="1" applyAlignment="1">
      <alignment horizontal="right"/>
    </xf>
    <xf numFmtId="4" fontId="6" fillId="0" borderId="13" xfId="7" applyNumberFormat="1" applyFont="1" applyBorder="1" applyAlignment="1" applyProtection="1">
      <alignment horizontal="right" vertical="center"/>
      <protection locked="0"/>
    </xf>
    <xf numFmtId="4" fontId="6" fillId="0" borderId="12" xfId="2" applyNumberFormat="1" applyFont="1" applyBorder="1" applyAlignment="1">
      <alignment horizontal="right"/>
    </xf>
    <xf numFmtId="4" fontId="7" fillId="0" borderId="27" xfId="7" applyNumberFormat="1" applyFont="1" applyFill="1" applyBorder="1" applyAlignment="1" applyProtection="1">
      <alignment horizontal="right" vertical="center"/>
      <protection locked="0"/>
    </xf>
    <xf numFmtId="4" fontId="7" fillId="0" borderId="7" xfId="2" applyNumberFormat="1" applyFont="1" applyBorder="1" applyAlignment="1">
      <alignment horizontal="right"/>
    </xf>
    <xf numFmtId="4" fontId="10" fillId="0" borderId="2" xfId="7" applyNumberFormat="1" applyFont="1" applyBorder="1" applyAlignment="1" applyProtection="1">
      <alignment horizontal="right" vertical="center"/>
      <protection locked="0"/>
    </xf>
    <xf numFmtId="4" fontId="6" fillId="4" borderId="2" xfId="7" applyNumberFormat="1" applyFont="1" applyFill="1" applyBorder="1" applyAlignment="1" applyProtection="1">
      <alignment vertical="center"/>
      <protection locked="0"/>
    </xf>
    <xf numFmtId="4" fontId="16" fillId="3" borderId="27" xfId="7" applyNumberFormat="1" applyFont="1" applyFill="1" applyBorder="1" applyAlignment="1">
      <alignment vertical="center"/>
    </xf>
    <xf numFmtId="4" fontId="16" fillId="3" borderId="18" xfId="2" applyNumberFormat="1" applyFont="1" applyFill="1" applyBorder="1" applyAlignment="1">
      <alignment horizontal="right"/>
    </xf>
    <xf numFmtId="49" fontId="7" fillId="0" borderId="15" xfId="2" applyNumberFormat="1" applyFont="1" applyBorder="1" applyAlignment="1">
      <alignment vertical="center"/>
    </xf>
    <xf numFmtId="49" fontId="7" fillId="0" borderId="43" xfId="2" applyNumberFormat="1" applyFont="1" applyBorder="1" applyAlignment="1">
      <alignment vertical="center"/>
    </xf>
    <xf numFmtId="4" fontId="6" fillId="0" borderId="30" xfId="7" applyNumberFormat="1" applyFont="1" applyBorder="1" applyAlignment="1" applyProtection="1">
      <alignment horizontal="right" vertical="center"/>
      <protection locked="0"/>
    </xf>
    <xf numFmtId="4" fontId="6" fillId="0" borderId="30" xfId="7" applyNumberFormat="1" applyFont="1" applyFill="1" applyBorder="1" applyAlignment="1" applyProtection="1">
      <alignment horizontal="right" vertical="center"/>
      <protection locked="0"/>
    </xf>
    <xf numFmtId="4" fontId="6" fillId="0" borderId="36" xfId="2" applyNumberFormat="1" applyFont="1" applyBorder="1" applyAlignment="1">
      <alignment horizontal="right"/>
    </xf>
    <xf numFmtId="4" fontId="7" fillId="0" borderId="18" xfId="2" applyNumberFormat="1" applyFont="1" applyBorder="1" applyAlignment="1">
      <alignment horizontal="right"/>
    </xf>
    <xf numFmtId="4" fontId="7" fillId="0" borderId="23" xfId="7" applyNumberFormat="1" applyFont="1" applyFill="1" applyBorder="1" applyAlignment="1" applyProtection="1">
      <alignment horizontal="right" vertical="center"/>
      <protection locked="0"/>
    </xf>
    <xf numFmtId="49" fontId="7" fillId="0" borderId="44" xfId="2" applyNumberFormat="1" applyFont="1" applyBorder="1" applyAlignment="1">
      <alignment horizontal="center" vertical="center"/>
    </xf>
    <xf numFmtId="4" fontId="7" fillId="0" borderId="29" xfId="7" applyNumberFormat="1" applyFont="1" applyBorder="1" applyAlignment="1" applyProtection="1">
      <alignment horizontal="right" vertical="center"/>
      <protection locked="0"/>
    </xf>
    <xf numFmtId="4" fontId="7" fillId="0" borderId="38" xfId="2" applyNumberFormat="1" applyFont="1" applyBorder="1" applyAlignment="1">
      <alignment horizontal="right"/>
    </xf>
    <xf numFmtId="172" fontId="6" fillId="0" borderId="13" xfId="7" applyNumberFormat="1" applyFont="1" applyBorder="1" applyAlignment="1" applyProtection="1">
      <alignment horizontal="right" vertical="center"/>
      <protection locked="0"/>
    </xf>
    <xf numFmtId="0" fontId="16" fillId="0" borderId="0" xfId="0" applyFont="1" applyAlignment="1">
      <alignment vertical="center"/>
    </xf>
    <xf numFmtId="165" fontId="24" fillId="0" borderId="0" xfId="2" applyNumberFormat="1" applyFont="1" applyAlignment="1" applyProtection="1">
      <alignment horizontal="center" vertical="center"/>
      <protection locked="0"/>
    </xf>
    <xf numFmtId="164" fontId="6" fillId="0" borderId="2" xfId="2" applyFont="1" applyBorder="1" applyAlignment="1">
      <alignment horizontal="left" vertical="center"/>
    </xf>
    <xf numFmtId="164" fontId="6" fillId="0" borderId="25" xfId="2" applyFont="1" applyBorder="1" applyAlignment="1">
      <alignment horizontal="left" vertical="center"/>
    </xf>
    <xf numFmtId="164" fontId="6" fillId="0" borderId="15" xfId="2" applyFont="1" applyBorder="1" applyAlignment="1">
      <alignment horizontal="left" vertical="center"/>
    </xf>
    <xf numFmtId="164" fontId="7" fillId="0" borderId="2" xfId="2" applyFont="1" applyBorder="1" applyAlignment="1">
      <alignment horizontal="left" vertical="center"/>
    </xf>
    <xf numFmtId="164" fontId="7" fillId="0" borderId="25" xfId="2" applyFont="1" applyBorder="1" applyAlignment="1">
      <alignment horizontal="left" vertical="center"/>
    </xf>
    <xf numFmtId="164" fontId="7" fillId="0" borderId="15" xfId="2" applyFont="1" applyBorder="1" applyAlignment="1">
      <alignment horizontal="left" vertical="center"/>
    </xf>
    <xf numFmtId="164" fontId="6" fillId="0" borderId="13" xfId="2" applyFont="1" applyBorder="1" applyAlignment="1">
      <alignment horizontal="left" vertical="center"/>
    </xf>
    <xf numFmtId="164" fontId="6" fillId="0" borderId="26" xfId="2" applyFont="1" applyBorder="1" applyAlignment="1">
      <alignment horizontal="left" vertical="center"/>
    </xf>
    <xf numFmtId="164" fontId="6" fillId="0" borderId="16" xfId="2" applyFont="1" applyBorder="1" applyAlignment="1">
      <alignment horizontal="left" vertical="center"/>
    </xf>
    <xf numFmtId="164" fontId="7" fillId="0" borderId="28" xfId="2" applyFont="1" applyBorder="1" applyAlignment="1">
      <alignment horizontal="left" vertical="center"/>
    </xf>
    <xf numFmtId="164" fontId="7" fillId="0" borderId="39" xfId="2" applyFont="1" applyBorder="1" applyAlignment="1">
      <alignment horizontal="left" vertical="center"/>
    </xf>
    <xf numFmtId="164" fontId="7" fillId="0" borderId="40" xfId="2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49" fontId="7" fillId="0" borderId="22" xfId="2" applyNumberFormat="1" applyFont="1" applyBorder="1" applyAlignment="1" applyProtection="1">
      <alignment horizontal="center" vertical="center" wrapText="1"/>
      <protection locked="0"/>
    </xf>
    <xf numFmtId="49" fontId="7" fillId="0" borderId="23" xfId="2" applyNumberFormat="1" applyFont="1" applyBorder="1" applyAlignment="1" applyProtection="1">
      <alignment horizontal="center" vertical="center" wrapText="1"/>
      <protection locked="0"/>
    </xf>
    <xf numFmtId="49" fontId="7" fillId="0" borderId="24" xfId="2" applyNumberFormat="1" applyFont="1" applyBorder="1" applyAlignment="1" applyProtection="1">
      <alignment horizontal="center" vertical="center" wrapText="1"/>
      <protection locked="0"/>
    </xf>
    <xf numFmtId="164" fontId="16" fillId="0" borderId="37" xfId="2" applyFont="1" applyBorder="1" applyAlignment="1" applyProtection="1">
      <alignment horizontal="left" vertical="center"/>
      <protection locked="0"/>
    </xf>
    <xf numFmtId="164" fontId="9" fillId="0" borderId="0" xfId="2" applyFont="1" applyAlignment="1">
      <alignment horizontal="left"/>
    </xf>
    <xf numFmtId="164" fontId="16" fillId="3" borderId="22" xfId="2" applyFont="1" applyFill="1" applyBorder="1" applyAlignment="1">
      <alignment horizontal="center" vertical="center"/>
    </xf>
    <xf numFmtId="164" fontId="16" fillId="3" borderId="23" xfId="2" applyFont="1" applyFill="1" applyBorder="1" applyAlignment="1">
      <alignment horizontal="center" vertical="center"/>
    </xf>
    <xf numFmtId="164" fontId="16" fillId="3" borderId="24" xfId="2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164" fontId="18" fillId="0" borderId="0" xfId="2" applyFont="1" applyAlignment="1">
      <alignment horizontal="left" vertical="top"/>
    </xf>
    <xf numFmtId="165" fontId="23" fillId="0" borderId="0" xfId="2" applyNumberFormat="1" applyFont="1" applyAlignment="1" applyProtection="1">
      <alignment horizontal="center"/>
      <protection locked="0"/>
    </xf>
    <xf numFmtId="0" fontId="15" fillId="0" borderId="2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164" fontId="7" fillId="0" borderId="29" xfId="2" applyFont="1" applyBorder="1" applyAlignment="1">
      <alignment horizontal="left" vertical="center"/>
    </xf>
    <xf numFmtId="164" fontId="7" fillId="0" borderId="34" xfId="2" applyFont="1" applyBorder="1" applyAlignment="1">
      <alignment horizontal="left" vertical="center"/>
    </xf>
    <xf numFmtId="164" fontId="7" fillId="0" borderId="20" xfId="2" applyFont="1" applyBorder="1" applyAlignment="1">
      <alignment horizontal="left" vertical="center"/>
    </xf>
    <xf numFmtId="164" fontId="6" fillId="4" borderId="2" xfId="2" applyFont="1" applyFill="1" applyBorder="1" applyAlignment="1">
      <alignment horizontal="left" vertical="center"/>
    </xf>
    <xf numFmtId="164" fontId="6" fillId="4" borderId="25" xfId="2" applyFont="1" applyFill="1" applyBorder="1" applyAlignment="1">
      <alignment horizontal="left" vertical="center"/>
    </xf>
    <xf numFmtId="164" fontId="6" fillId="4" borderId="15" xfId="2" applyFont="1" applyFill="1" applyBorder="1" applyAlignment="1">
      <alignment horizontal="left" vertical="center"/>
    </xf>
    <xf numFmtId="164" fontId="7" fillId="4" borderId="2" xfId="2" applyFont="1" applyFill="1" applyBorder="1" applyAlignment="1">
      <alignment horizontal="left" vertical="center"/>
    </xf>
    <xf numFmtId="164" fontId="7" fillId="4" borderId="25" xfId="2" applyFont="1" applyFill="1" applyBorder="1" applyAlignment="1">
      <alignment horizontal="left" vertical="center"/>
    </xf>
    <xf numFmtId="164" fontId="7" fillId="4" borderId="15" xfId="2" applyFont="1" applyFill="1" applyBorder="1" applyAlignment="1">
      <alignment horizontal="left" vertical="center"/>
    </xf>
    <xf numFmtId="164" fontId="6" fillId="0" borderId="30" xfId="2" applyFont="1" applyBorder="1" applyAlignment="1">
      <alignment horizontal="left" vertical="center"/>
    </xf>
    <xf numFmtId="164" fontId="6" fillId="0" borderId="42" xfId="2" applyFont="1" applyBorder="1" applyAlignment="1">
      <alignment horizontal="left" vertical="center"/>
    </xf>
    <xf numFmtId="164" fontId="6" fillId="0" borderId="43" xfId="2" applyFont="1" applyBorder="1" applyAlignment="1">
      <alignment horizontal="left" vertical="center"/>
    </xf>
    <xf numFmtId="164" fontId="7" fillId="0" borderId="27" xfId="2" applyFont="1" applyBorder="1" applyAlignment="1">
      <alignment horizontal="left" vertical="center"/>
    </xf>
    <xf numFmtId="164" fontId="7" fillId="0" borderId="23" xfId="2" applyFont="1" applyBorder="1" applyAlignment="1">
      <alignment horizontal="left" vertical="center"/>
    </xf>
    <xf numFmtId="164" fontId="7" fillId="0" borderId="41" xfId="2" applyFont="1" applyBorder="1" applyAlignment="1">
      <alignment horizontal="left" vertical="center"/>
    </xf>
    <xf numFmtId="164" fontId="6" fillId="0" borderId="29" xfId="2" applyFont="1" applyBorder="1" applyAlignment="1">
      <alignment horizontal="left" vertical="center"/>
    </xf>
    <xf numFmtId="164" fontId="6" fillId="0" borderId="34" xfId="2" applyFont="1" applyBorder="1" applyAlignment="1">
      <alignment horizontal="left" vertical="center"/>
    </xf>
    <xf numFmtId="164" fontId="6" fillId="0" borderId="20" xfId="2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164" fontId="18" fillId="0" borderId="0" xfId="2" applyFont="1" applyAlignment="1" applyProtection="1">
      <alignment horizontal="left" vertical="center" wrapText="1"/>
      <protection locked="0"/>
    </xf>
    <xf numFmtId="49" fontId="16" fillId="2" borderId="27" xfId="2" applyNumberFormat="1" applyFont="1" applyFill="1" applyBorder="1" applyAlignment="1" applyProtection="1">
      <alignment horizontal="center" vertical="center" wrapText="1"/>
      <protection locked="0"/>
    </xf>
    <xf numFmtId="49" fontId="16" fillId="2" borderId="23" xfId="2" applyNumberFormat="1" applyFont="1" applyFill="1" applyBorder="1" applyAlignment="1" applyProtection="1">
      <alignment horizontal="center" vertical="center" wrapText="1"/>
      <protection locked="0"/>
    </xf>
    <xf numFmtId="49" fontId="16" fillId="2" borderId="41" xfId="2" applyNumberFormat="1" applyFont="1" applyFill="1" applyBorder="1" applyAlignment="1" applyProtection="1">
      <alignment horizontal="center" vertical="center" wrapText="1"/>
      <protection locked="0"/>
    </xf>
    <xf numFmtId="164" fontId="16" fillId="0" borderId="0" xfId="2" applyFont="1" applyAlignment="1" applyProtection="1">
      <alignment horizontal="center" vertical="center" wrapText="1"/>
      <protection locked="0"/>
    </xf>
  </cellXfs>
  <cellStyles count="8">
    <cellStyle name="Excel Built-in Normal" xfId="2" xr:uid="{00000000-0005-0000-0000-000002000000}"/>
    <cellStyle name="Heading" xfId="3" xr:uid="{00000000-0005-0000-0000-000003000000}"/>
    <cellStyle name="Heading1" xfId="4" xr:uid="{00000000-0005-0000-0000-000004000000}"/>
    <cellStyle name="Normalno" xfId="0" builtinId="0" customBuiltin="1"/>
    <cellStyle name="Result" xfId="5" xr:uid="{00000000-0005-0000-0000-000006000000}"/>
    <cellStyle name="Result2" xfId="6" xr:uid="{00000000-0005-0000-0000-000007000000}"/>
    <cellStyle name="Valuta" xfId="7" builtinId="4"/>
    <cellStyle name="Zarez" xfId="1" builtinId="3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A1048373"/>
  <sheetViews>
    <sheetView tabSelected="1" topLeftCell="A46" zoomScaleNormal="100" workbookViewId="0">
      <selection activeCell="Q71" sqref="Q71"/>
    </sheetView>
  </sheetViews>
  <sheetFormatPr defaultColWidth="9" defaultRowHeight="15" customHeight="1"/>
  <cols>
    <col min="1" max="1" width="2.875" style="17" customWidth="1"/>
    <col min="2" max="2" width="4.25" style="18" customWidth="1"/>
    <col min="3" max="3" width="4.25" style="28" bestFit="1" customWidth="1"/>
    <col min="4" max="4" width="5.25" style="28" customWidth="1"/>
    <col min="5" max="5" width="6.125" style="28" customWidth="1"/>
    <col min="6" max="6" width="7.75" style="31" customWidth="1"/>
    <col min="7" max="7" width="7" style="32" customWidth="1"/>
    <col min="8" max="8" width="11" style="19" customWidth="1"/>
    <col min="9" max="9" width="14.625" style="19" customWidth="1"/>
    <col min="10" max="10" width="5.75" style="17" customWidth="1"/>
    <col min="11" max="11" width="11.875" style="21" bestFit="1" customWidth="1"/>
    <col min="12" max="12" width="13.625" style="21" bestFit="1" customWidth="1"/>
    <col min="13" max="13" width="11.875" style="21" bestFit="1" customWidth="1"/>
    <col min="14" max="14" width="6.5" style="1" customWidth="1"/>
    <col min="15" max="15" width="6.5" style="68" customWidth="1"/>
    <col min="16" max="239" width="9.25" style="2" customWidth="1"/>
    <col min="240" max="1015" width="9.25" style="3" customWidth="1"/>
    <col min="1016" max="1016" width="9" customWidth="1"/>
  </cols>
  <sheetData>
    <row r="1" spans="1:233" ht="15" customHeight="1">
      <c r="A1" s="165" t="s">
        <v>78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64"/>
    </row>
    <row r="2" spans="1:233" ht="20.2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32"/>
      <c r="P2" s="132"/>
    </row>
    <row r="3" spans="1:233" ht="14.25" customHeight="1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32"/>
      <c r="P3" s="132"/>
    </row>
    <row r="4" spans="1:233" ht="14.25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84"/>
      <c r="P4" s="84"/>
    </row>
    <row r="5" spans="1:233" ht="15" customHeight="1">
      <c r="A5" s="170" t="s">
        <v>66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83"/>
    </row>
    <row r="6" spans="1:233" ht="1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65"/>
    </row>
    <row r="7" spans="1:233" ht="15.6" customHeight="1">
      <c r="A7" s="141" t="s">
        <v>60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66"/>
    </row>
    <row r="8" spans="1:233" ht="20.25" customHeight="1">
      <c r="A8" s="166" t="s">
        <v>74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67"/>
    </row>
    <row r="9" spans="1:233" ht="11.25" customHeight="1">
      <c r="A9" s="5"/>
      <c r="B9" s="6"/>
      <c r="C9" s="26"/>
      <c r="D9" s="26"/>
      <c r="E9" s="26"/>
      <c r="F9" s="29"/>
      <c r="G9" s="29"/>
      <c r="H9" s="5"/>
      <c r="I9" s="5"/>
      <c r="J9" s="5"/>
      <c r="K9" s="5"/>
      <c r="L9" s="5"/>
      <c r="M9" s="5"/>
    </row>
    <row r="10" spans="1:233" ht="15" customHeight="1" thickBot="1">
      <c r="A10" s="136" t="s">
        <v>68</v>
      </c>
      <c r="B10" s="136"/>
      <c r="C10" s="136"/>
      <c r="D10" s="136"/>
      <c r="E10" s="136"/>
      <c r="F10" s="136"/>
      <c r="G10" s="136"/>
      <c r="H10" s="136"/>
      <c r="I10" s="136"/>
      <c r="J10" s="136"/>
      <c r="K10" s="54"/>
      <c r="L10" s="54"/>
      <c r="M10" s="54"/>
      <c r="N10" s="54"/>
      <c r="O10" s="69"/>
    </row>
    <row r="11" spans="1:233" s="3" customFormat="1" ht="60.75" thickBot="1">
      <c r="A11" s="48" t="s">
        <v>3</v>
      </c>
      <c r="B11" s="167" t="s">
        <v>69</v>
      </c>
      <c r="C11" s="168"/>
      <c r="D11" s="168"/>
      <c r="E11" s="168"/>
      <c r="F11" s="168"/>
      <c r="G11" s="168"/>
      <c r="H11" s="168"/>
      <c r="I11" s="168"/>
      <c r="J11" s="169"/>
      <c r="K11" s="60" t="s">
        <v>71</v>
      </c>
      <c r="L11" s="59" t="s">
        <v>70</v>
      </c>
      <c r="M11" s="78" t="s">
        <v>67</v>
      </c>
      <c r="N11" s="77" t="s">
        <v>64</v>
      </c>
      <c r="O11" s="7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</row>
    <row r="12" spans="1:233" s="3" customFormat="1" ht="15" customHeight="1" thickBot="1">
      <c r="A12" s="133" t="s">
        <v>0</v>
      </c>
      <c r="B12" s="134"/>
      <c r="C12" s="134"/>
      <c r="D12" s="134"/>
      <c r="E12" s="134"/>
      <c r="F12" s="134"/>
      <c r="G12" s="134"/>
      <c r="H12" s="134"/>
      <c r="I12" s="134"/>
      <c r="J12" s="135"/>
      <c r="K12" s="57" t="s">
        <v>2</v>
      </c>
      <c r="L12" s="57" t="s">
        <v>1</v>
      </c>
      <c r="M12" s="57" t="s">
        <v>3</v>
      </c>
      <c r="N12" s="79" t="s">
        <v>65</v>
      </c>
      <c r="O12" s="6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</row>
    <row r="13" spans="1:233" s="3" customFormat="1" ht="12">
      <c r="A13" s="38"/>
      <c r="B13" s="39">
        <v>41</v>
      </c>
      <c r="C13" s="129" t="s">
        <v>53</v>
      </c>
      <c r="D13" s="130"/>
      <c r="E13" s="130"/>
      <c r="F13" s="130"/>
      <c r="G13" s="130"/>
      <c r="H13" s="130"/>
      <c r="I13" s="130"/>
      <c r="J13" s="131"/>
      <c r="K13" s="85">
        <f>SUM(K14+K15+K16)</f>
        <v>279800</v>
      </c>
      <c r="L13" s="85">
        <f>SUM(L14+L15+L16)</f>
        <v>0</v>
      </c>
      <c r="M13" s="85">
        <f>SUM(K13:L13)</f>
        <v>279800</v>
      </c>
      <c r="N13" s="51">
        <f>M13/K13*100</f>
        <v>100</v>
      </c>
      <c r="O13" s="63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</row>
    <row r="14" spans="1:233" s="3" customFormat="1" ht="12">
      <c r="A14" s="33"/>
      <c r="B14" s="24"/>
      <c r="C14" s="23">
        <v>411</v>
      </c>
      <c r="D14" s="120" t="s">
        <v>4</v>
      </c>
      <c r="E14" s="121"/>
      <c r="F14" s="121"/>
      <c r="G14" s="121"/>
      <c r="H14" s="121"/>
      <c r="I14" s="121"/>
      <c r="J14" s="122"/>
      <c r="K14" s="86">
        <v>234000</v>
      </c>
      <c r="L14" s="86">
        <v>0</v>
      </c>
      <c r="M14" s="86">
        <f>SUM(K14:L14)</f>
        <v>234000</v>
      </c>
      <c r="N14" s="50">
        <f>M14/K14*100</f>
        <v>100</v>
      </c>
      <c r="O14" s="7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</row>
    <row r="15" spans="1:233" s="3" customFormat="1" ht="12">
      <c r="A15" s="33"/>
      <c r="B15" s="24"/>
      <c r="C15" s="23">
        <v>412</v>
      </c>
      <c r="D15" s="120" t="s">
        <v>5</v>
      </c>
      <c r="E15" s="121"/>
      <c r="F15" s="121"/>
      <c r="G15" s="121"/>
      <c r="H15" s="121"/>
      <c r="I15" s="121"/>
      <c r="J15" s="122"/>
      <c r="K15" s="87">
        <v>10000</v>
      </c>
      <c r="L15" s="87">
        <v>0</v>
      </c>
      <c r="M15" s="87">
        <f>SUM(K15:L15)</f>
        <v>10000</v>
      </c>
      <c r="N15" s="50">
        <f>M15/K15*100</f>
        <v>100</v>
      </c>
      <c r="O15" s="6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</row>
    <row r="16" spans="1:233" s="3" customFormat="1" ht="12.75" thickBot="1">
      <c r="A16" s="34"/>
      <c r="B16" s="35"/>
      <c r="C16" s="42">
        <v>413</v>
      </c>
      <c r="D16" s="126" t="s">
        <v>6</v>
      </c>
      <c r="E16" s="127"/>
      <c r="F16" s="127"/>
      <c r="G16" s="127"/>
      <c r="H16" s="127"/>
      <c r="I16" s="127"/>
      <c r="J16" s="128"/>
      <c r="K16" s="117">
        <v>35800</v>
      </c>
      <c r="L16" s="117">
        <v>0</v>
      </c>
      <c r="M16" s="117">
        <f>SUM(K16:L16)</f>
        <v>35800</v>
      </c>
      <c r="N16" s="52">
        <f t="shared" ref="N16:N19" si="0">M16/K16*100</f>
        <v>100</v>
      </c>
      <c r="O16" s="63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</row>
    <row r="17" spans="1:234" s="3" customFormat="1" ht="12">
      <c r="A17" s="37"/>
      <c r="B17" s="114">
        <v>42</v>
      </c>
      <c r="C17" s="147" t="s">
        <v>54</v>
      </c>
      <c r="D17" s="148"/>
      <c r="E17" s="148"/>
      <c r="F17" s="148"/>
      <c r="G17" s="148"/>
      <c r="H17" s="148"/>
      <c r="I17" s="148"/>
      <c r="J17" s="149"/>
      <c r="K17" s="115">
        <f>SUM(K18+K19+K20+K21+K36+K37)</f>
        <v>390400</v>
      </c>
      <c r="L17" s="115">
        <f>SUM(L18+L19+L20+L21+L36+L37)</f>
        <v>-14500</v>
      </c>
      <c r="M17" s="115">
        <f>SUM(M18+M19+M20+M21+M36+M37)</f>
        <v>375900</v>
      </c>
      <c r="N17" s="116">
        <f>M17/K17*100</f>
        <v>96.285860655737707</v>
      </c>
      <c r="O17" s="63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</row>
    <row r="18" spans="1:234" s="3" customFormat="1" ht="12">
      <c r="A18" s="33"/>
      <c r="B18" s="107"/>
      <c r="C18" s="23">
        <v>421</v>
      </c>
      <c r="D18" s="123" t="s">
        <v>7</v>
      </c>
      <c r="E18" s="124"/>
      <c r="F18" s="124"/>
      <c r="G18" s="124"/>
      <c r="H18" s="124"/>
      <c r="I18" s="124"/>
      <c r="J18" s="125"/>
      <c r="K18" s="89">
        <v>3000</v>
      </c>
      <c r="L18" s="89">
        <v>0</v>
      </c>
      <c r="M18" s="89">
        <f>SUM(K18:L18)</f>
        <v>3000</v>
      </c>
      <c r="N18" s="90">
        <f t="shared" si="0"/>
        <v>100</v>
      </c>
      <c r="O18" s="7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</row>
    <row r="19" spans="1:234" s="3" customFormat="1" ht="12">
      <c r="A19" s="33"/>
      <c r="B19" s="107"/>
      <c r="C19" s="23">
        <v>422</v>
      </c>
      <c r="D19" s="123" t="s">
        <v>8</v>
      </c>
      <c r="E19" s="124"/>
      <c r="F19" s="124"/>
      <c r="G19" s="124"/>
      <c r="H19" s="124"/>
      <c r="I19" s="124"/>
      <c r="J19" s="125"/>
      <c r="K19" s="89">
        <v>10200</v>
      </c>
      <c r="L19" s="89">
        <v>0</v>
      </c>
      <c r="M19" s="89">
        <f>SUM(K19:L19)</f>
        <v>10200</v>
      </c>
      <c r="N19" s="90">
        <f t="shared" si="0"/>
        <v>100</v>
      </c>
      <c r="O19" s="6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</row>
    <row r="20" spans="1:234" s="9" customFormat="1" ht="12">
      <c r="A20" s="33"/>
      <c r="B20" s="107"/>
      <c r="C20" s="23">
        <v>424</v>
      </c>
      <c r="D20" s="123" t="s">
        <v>9</v>
      </c>
      <c r="E20" s="124"/>
      <c r="F20" s="124"/>
      <c r="G20" s="124"/>
      <c r="H20" s="124"/>
      <c r="I20" s="124"/>
      <c r="J20" s="125"/>
      <c r="K20" s="89">
        <v>62160</v>
      </c>
      <c r="L20" s="89">
        <v>0</v>
      </c>
      <c r="M20" s="89">
        <f>SUM(K20:L20)</f>
        <v>62160</v>
      </c>
      <c r="N20" s="90">
        <f>M20/K20*100</f>
        <v>100</v>
      </c>
      <c r="O20" s="63"/>
      <c r="HZ20" s="10"/>
    </row>
    <row r="21" spans="1:234" s="9" customFormat="1" ht="14.25" customHeight="1">
      <c r="A21" s="33"/>
      <c r="B21" s="107"/>
      <c r="C21" s="23">
        <v>425</v>
      </c>
      <c r="D21" s="123" t="s">
        <v>10</v>
      </c>
      <c r="E21" s="124"/>
      <c r="F21" s="124"/>
      <c r="G21" s="124"/>
      <c r="H21" s="124"/>
      <c r="I21" s="124"/>
      <c r="J21" s="125"/>
      <c r="K21" s="91">
        <f>SUM(K22+K23+K24+K25+K26+K27+K28+K34+K35)</f>
        <v>226880</v>
      </c>
      <c r="L21" s="91">
        <f>SUM(L22+L23+L24+L25+L26+L27+L28+L34+L35)</f>
        <v>-16500</v>
      </c>
      <c r="M21" s="91">
        <f>SUM(M22+M23+M24+M25+M26+M27+M28+M34+M35)</f>
        <v>210380</v>
      </c>
      <c r="N21" s="90">
        <f t="shared" ref="N21:N23" si="1">M21/K21*100</f>
        <v>92.727433004231301</v>
      </c>
      <c r="O21" s="63"/>
      <c r="P21" s="80"/>
      <c r="HZ21" s="10"/>
    </row>
    <row r="22" spans="1:234" s="9" customFormat="1" ht="12">
      <c r="A22" s="33"/>
      <c r="B22" s="107"/>
      <c r="C22" s="25"/>
      <c r="D22" s="25">
        <v>4251</v>
      </c>
      <c r="E22" s="120" t="s">
        <v>11</v>
      </c>
      <c r="F22" s="121"/>
      <c r="G22" s="121"/>
      <c r="H22" s="121"/>
      <c r="I22" s="121"/>
      <c r="J22" s="122"/>
      <c r="K22" s="93">
        <v>7000</v>
      </c>
      <c r="L22" s="93">
        <v>0</v>
      </c>
      <c r="M22" s="94">
        <f>SUM(K22:L22)</f>
        <v>7000</v>
      </c>
      <c r="N22" s="92">
        <f t="shared" si="1"/>
        <v>100</v>
      </c>
      <c r="O22" s="72"/>
      <c r="P22" s="80"/>
      <c r="HZ22" s="10"/>
    </row>
    <row r="23" spans="1:234" s="9" customFormat="1" ht="12">
      <c r="A23" s="33"/>
      <c r="B23" s="107"/>
      <c r="C23" s="25"/>
      <c r="D23" s="25">
        <v>4252</v>
      </c>
      <c r="E23" s="150" t="s">
        <v>12</v>
      </c>
      <c r="F23" s="151"/>
      <c r="G23" s="151"/>
      <c r="H23" s="151"/>
      <c r="I23" s="151"/>
      <c r="J23" s="152"/>
      <c r="K23" s="104">
        <v>81000</v>
      </c>
      <c r="L23" s="104">
        <v>0</v>
      </c>
      <c r="M23" s="104">
        <f>SUM(K23:L23)</f>
        <v>81000</v>
      </c>
      <c r="N23" s="92">
        <f t="shared" si="1"/>
        <v>100</v>
      </c>
      <c r="O23" s="72"/>
      <c r="P23" s="80"/>
      <c r="HZ23" s="10"/>
    </row>
    <row r="24" spans="1:234" s="9" customFormat="1" ht="12">
      <c r="A24" s="33"/>
      <c r="B24" s="107"/>
      <c r="C24" s="25"/>
      <c r="D24" s="25">
        <v>4253</v>
      </c>
      <c r="E24" s="162" t="s">
        <v>13</v>
      </c>
      <c r="F24" s="163"/>
      <c r="G24" s="163"/>
      <c r="H24" s="163"/>
      <c r="I24" s="163"/>
      <c r="J24" s="164"/>
      <c r="K24" s="93">
        <v>2500</v>
      </c>
      <c r="L24" s="93">
        <v>0</v>
      </c>
      <c r="M24" s="94">
        <f>SUM(K24:L24)</f>
        <v>2500</v>
      </c>
      <c r="N24" s="92">
        <f>M24/K24*100</f>
        <v>100</v>
      </c>
      <c r="O24" s="72"/>
      <c r="P24" s="80"/>
      <c r="HZ24" s="10"/>
    </row>
    <row r="25" spans="1:234" s="9" customFormat="1" ht="12">
      <c r="A25" s="33"/>
      <c r="B25" s="107"/>
      <c r="C25" s="25"/>
      <c r="D25" s="25">
        <v>4254</v>
      </c>
      <c r="E25" s="120" t="s">
        <v>14</v>
      </c>
      <c r="F25" s="121"/>
      <c r="G25" s="121"/>
      <c r="H25" s="121"/>
      <c r="I25" s="121"/>
      <c r="J25" s="122"/>
      <c r="K25" s="94">
        <v>32980</v>
      </c>
      <c r="L25" s="94">
        <v>0</v>
      </c>
      <c r="M25" s="94">
        <f t="shared" ref="M25:M27" si="2">SUM(K25:L25)</f>
        <v>32980</v>
      </c>
      <c r="N25" s="92">
        <f>M25/K25*100</f>
        <v>100</v>
      </c>
      <c r="O25" s="72"/>
      <c r="P25" s="80"/>
      <c r="HZ25" s="10"/>
    </row>
    <row r="26" spans="1:234" s="9" customFormat="1" ht="12">
      <c r="A26" s="33"/>
      <c r="B26" s="107"/>
      <c r="C26" s="25"/>
      <c r="D26" s="25">
        <v>4255</v>
      </c>
      <c r="E26" s="120" t="s">
        <v>63</v>
      </c>
      <c r="F26" s="121"/>
      <c r="G26" s="121"/>
      <c r="H26" s="121"/>
      <c r="I26" s="121"/>
      <c r="J26" s="122"/>
      <c r="K26" s="93">
        <v>5000</v>
      </c>
      <c r="L26" s="94">
        <v>0</v>
      </c>
      <c r="M26" s="94">
        <f t="shared" si="2"/>
        <v>5000</v>
      </c>
      <c r="N26" s="92">
        <f t="shared" ref="N26:N27" si="3">M26/K26*100</f>
        <v>100</v>
      </c>
      <c r="O26" s="63"/>
      <c r="HZ26" s="10"/>
    </row>
    <row r="27" spans="1:234" s="9" customFormat="1" ht="12">
      <c r="A27" s="33"/>
      <c r="B27" s="107"/>
      <c r="C27" s="25"/>
      <c r="D27" s="25">
        <v>4256</v>
      </c>
      <c r="E27" s="120" t="s">
        <v>15</v>
      </c>
      <c r="F27" s="121"/>
      <c r="G27" s="121"/>
      <c r="H27" s="121"/>
      <c r="I27" s="121"/>
      <c r="J27" s="122"/>
      <c r="K27" s="93">
        <v>400</v>
      </c>
      <c r="L27" s="93">
        <v>0</v>
      </c>
      <c r="M27" s="94">
        <f t="shared" si="2"/>
        <v>400</v>
      </c>
      <c r="N27" s="92">
        <f t="shared" si="3"/>
        <v>100</v>
      </c>
      <c r="O27" s="63"/>
      <c r="HZ27" s="10"/>
    </row>
    <row r="28" spans="1:234" s="9" customFormat="1" ht="12">
      <c r="A28" s="33"/>
      <c r="B28" s="107"/>
      <c r="C28" s="25"/>
      <c r="D28" s="76">
        <v>4257</v>
      </c>
      <c r="E28" s="153" t="s">
        <v>16</v>
      </c>
      <c r="F28" s="154"/>
      <c r="G28" s="154"/>
      <c r="H28" s="154"/>
      <c r="I28" s="154"/>
      <c r="J28" s="155"/>
      <c r="K28" s="96">
        <f>SUM(K29:K33)</f>
        <v>92000</v>
      </c>
      <c r="L28" s="91">
        <f>SUM(L29:L33)</f>
        <v>-16500</v>
      </c>
      <c r="M28" s="96">
        <f>SUM(M29:M33)</f>
        <v>75500</v>
      </c>
      <c r="N28" s="97">
        <f t="shared" ref="N28:N35" si="4">M28/K28*100</f>
        <v>82.065217391304344</v>
      </c>
      <c r="O28" s="72"/>
      <c r="HZ28" s="10"/>
    </row>
    <row r="29" spans="1:234" s="9" customFormat="1" ht="12">
      <c r="A29" s="33"/>
      <c r="B29" s="107"/>
      <c r="C29" s="25"/>
      <c r="D29" s="75"/>
      <c r="E29" s="75">
        <v>42571</v>
      </c>
      <c r="F29" s="150" t="s">
        <v>17</v>
      </c>
      <c r="G29" s="151"/>
      <c r="H29" s="151"/>
      <c r="I29" s="151"/>
      <c r="J29" s="152"/>
      <c r="K29" s="95">
        <v>2800</v>
      </c>
      <c r="L29" s="94"/>
      <c r="M29" s="95">
        <f t="shared" ref="M29:M34" si="5">SUM(K29:L29)</f>
        <v>2800</v>
      </c>
      <c r="N29" s="98">
        <f t="shared" si="4"/>
        <v>100</v>
      </c>
      <c r="O29" s="72"/>
      <c r="HZ29" s="10"/>
    </row>
    <row r="30" spans="1:234" s="9" customFormat="1" ht="12">
      <c r="A30" s="33"/>
      <c r="B30" s="107"/>
      <c r="C30" s="25"/>
      <c r="D30" s="75"/>
      <c r="E30" s="75" t="s">
        <v>18</v>
      </c>
      <c r="F30" s="150" t="s">
        <v>19</v>
      </c>
      <c r="G30" s="151"/>
      <c r="H30" s="151"/>
      <c r="I30" s="151"/>
      <c r="J30" s="152"/>
      <c r="K30" s="95">
        <v>17000</v>
      </c>
      <c r="L30" s="94"/>
      <c r="M30" s="95">
        <f t="shared" si="5"/>
        <v>17000</v>
      </c>
      <c r="N30" s="98">
        <f t="shared" si="4"/>
        <v>100</v>
      </c>
      <c r="O30" s="72"/>
      <c r="HZ30" s="10"/>
    </row>
    <row r="31" spans="1:234" s="9" customFormat="1" ht="12">
      <c r="A31" s="33"/>
      <c r="B31" s="107"/>
      <c r="C31" s="25"/>
      <c r="D31" s="75"/>
      <c r="E31" s="75" t="s">
        <v>20</v>
      </c>
      <c r="F31" s="150" t="s">
        <v>21</v>
      </c>
      <c r="G31" s="151"/>
      <c r="H31" s="151"/>
      <c r="I31" s="151"/>
      <c r="J31" s="152"/>
      <c r="K31" s="95">
        <v>5000</v>
      </c>
      <c r="L31" s="95"/>
      <c r="M31" s="95">
        <f t="shared" si="5"/>
        <v>5000</v>
      </c>
      <c r="N31" s="98">
        <f t="shared" si="4"/>
        <v>100</v>
      </c>
      <c r="O31" s="72"/>
      <c r="HZ31" s="10"/>
    </row>
    <row r="32" spans="1:234" s="9" customFormat="1" ht="12">
      <c r="A32" s="33"/>
      <c r="B32" s="107"/>
      <c r="C32" s="25"/>
      <c r="D32" s="75"/>
      <c r="E32" s="75" t="s">
        <v>22</v>
      </c>
      <c r="F32" s="150" t="s">
        <v>23</v>
      </c>
      <c r="G32" s="151"/>
      <c r="H32" s="151"/>
      <c r="I32" s="151"/>
      <c r="J32" s="152"/>
      <c r="K32" s="95">
        <v>2200</v>
      </c>
      <c r="L32" s="95">
        <v>0</v>
      </c>
      <c r="M32" s="95">
        <f t="shared" si="5"/>
        <v>2200</v>
      </c>
      <c r="N32" s="98">
        <f t="shared" si="4"/>
        <v>100</v>
      </c>
      <c r="O32" s="72"/>
      <c r="HZ32" s="10"/>
    </row>
    <row r="33" spans="1:234" s="9" customFormat="1" ht="12">
      <c r="A33" s="33"/>
      <c r="B33" s="107"/>
      <c r="C33" s="25"/>
      <c r="D33" s="75"/>
      <c r="E33" s="75" t="s">
        <v>24</v>
      </c>
      <c r="F33" s="150" t="s">
        <v>25</v>
      </c>
      <c r="G33" s="151"/>
      <c r="H33" s="151"/>
      <c r="I33" s="151"/>
      <c r="J33" s="152"/>
      <c r="K33" s="95">
        <v>65000</v>
      </c>
      <c r="L33" s="95">
        <v>-16500</v>
      </c>
      <c r="M33" s="95">
        <f t="shared" si="5"/>
        <v>48500</v>
      </c>
      <c r="N33" s="98">
        <f t="shared" si="4"/>
        <v>74.615384615384613</v>
      </c>
      <c r="O33" s="72"/>
      <c r="HZ33" s="10"/>
    </row>
    <row r="34" spans="1:234" s="9" customFormat="1" ht="12">
      <c r="A34" s="33"/>
      <c r="B34" s="107"/>
      <c r="C34" s="25"/>
      <c r="D34" s="76">
        <v>4258</v>
      </c>
      <c r="E34" s="153" t="s">
        <v>26</v>
      </c>
      <c r="F34" s="154"/>
      <c r="G34" s="154"/>
      <c r="H34" s="154"/>
      <c r="I34" s="154"/>
      <c r="J34" s="155"/>
      <c r="K34" s="96">
        <v>5000</v>
      </c>
      <c r="L34" s="96">
        <v>0</v>
      </c>
      <c r="M34" s="96">
        <f t="shared" si="5"/>
        <v>5000</v>
      </c>
      <c r="N34" s="97">
        <f t="shared" si="4"/>
        <v>100</v>
      </c>
      <c r="O34" s="72"/>
      <c r="HZ34" s="10"/>
    </row>
    <row r="35" spans="1:234" s="9" customFormat="1" ht="12">
      <c r="A35" s="33"/>
      <c r="B35" s="107"/>
      <c r="C35" s="25"/>
      <c r="D35" s="76">
        <v>4259</v>
      </c>
      <c r="E35" s="153" t="s">
        <v>27</v>
      </c>
      <c r="F35" s="154"/>
      <c r="G35" s="154"/>
      <c r="H35" s="154"/>
      <c r="I35" s="154"/>
      <c r="J35" s="155"/>
      <c r="K35" s="96">
        <v>1000</v>
      </c>
      <c r="L35" s="96">
        <v>0</v>
      </c>
      <c r="M35" s="96">
        <f t="shared" ref="M35:M36" si="6">SUM(K35:L35)</f>
        <v>1000</v>
      </c>
      <c r="N35" s="97">
        <f t="shared" si="4"/>
        <v>100</v>
      </c>
      <c r="O35" s="72"/>
      <c r="HZ35" s="10"/>
    </row>
    <row r="36" spans="1:234" s="11" customFormat="1" ht="12">
      <c r="A36" s="33"/>
      <c r="B36" s="107"/>
      <c r="C36" s="23">
        <v>426</v>
      </c>
      <c r="D36" s="123" t="s">
        <v>28</v>
      </c>
      <c r="E36" s="124"/>
      <c r="F36" s="124"/>
      <c r="G36" s="124"/>
      <c r="H36" s="124"/>
      <c r="I36" s="124"/>
      <c r="J36" s="125"/>
      <c r="K36" s="89">
        <v>35660</v>
      </c>
      <c r="L36" s="89">
        <v>0</v>
      </c>
      <c r="M36" s="96">
        <f t="shared" si="6"/>
        <v>35660</v>
      </c>
      <c r="N36" s="90">
        <f>M36/K36*100</f>
        <v>100</v>
      </c>
      <c r="O36" s="63"/>
      <c r="HZ36" s="12"/>
    </row>
    <row r="37" spans="1:234" s="11" customFormat="1" ht="12">
      <c r="A37" s="33"/>
      <c r="B37" s="107"/>
      <c r="C37" s="23">
        <v>429</v>
      </c>
      <c r="D37" s="123" t="s">
        <v>29</v>
      </c>
      <c r="E37" s="124"/>
      <c r="F37" s="124"/>
      <c r="G37" s="124"/>
      <c r="H37" s="124"/>
      <c r="I37" s="124"/>
      <c r="J37" s="125"/>
      <c r="K37" s="89">
        <f>SUM(K38:K42)</f>
        <v>52500</v>
      </c>
      <c r="L37" s="89">
        <f t="shared" ref="L37:M37" si="7">SUM(L38:L42)</f>
        <v>2000</v>
      </c>
      <c r="M37" s="89">
        <f t="shared" si="7"/>
        <v>54500</v>
      </c>
      <c r="N37" s="90">
        <f t="shared" ref="N37:N43" si="8">M37/K37*100</f>
        <v>103.80952380952382</v>
      </c>
      <c r="O37" s="63"/>
      <c r="HZ37" s="12"/>
    </row>
    <row r="38" spans="1:234" s="11" customFormat="1" ht="12">
      <c r="A38" s="33"/>
      <c r="B38" s="107"/>
      <c r="C38" s="25"/>
      <c r="D38" s="25">
        <v>4291</v>
      </c>
      <c r="E38" s="120" t="s">
        <v>30</v>
      </c>
      <c r="F38" s="121"/>
      <c r="G38" s="121"/>
      <c r="H38" s="121"/>
      <c r="I38" s="121"/>
      <c r="J38" s="122"/>
      <c r="K38" s="93">
        <v>20000</v>
      </c>
      <c r="L38" s="93">
        <v>0</v>
      </c>
      <c r="M38" s="93">
        <f t="shared" ref="M38:M43" si="9">SUM(K38:L38)</f>
        <v>20000</v>
      </c>
      <c r="N38" s="92">
        <f t="shared" si="8"/>
        <v>100</v>
      </c>
      <c r="O38" s="72"/>
      <c r="HZ38" s="12"/>
    </row>
    <row r="39" spans="1:234" s="11" customFormat="1" ht="12">
      <c r="A39" s="33"/>
      <c r="B39" s="107"/>
      <c r="C39" s="25"/>
      <c r="D39" s="25">
        <v>4292</v>
      </c>
      <c r="E39" s="120" t="s">
        <v>31</v>
      </c>
      <c r="F39" s="121"/>
      <c r="G39" s="121"/>
      <c r="H39" s="121"/>
      <c r="I39" s="121"/>
      <c r="J39" s="122"/>
      <c r="K39" s="94">
        <v>3000</v>
      </c>
      <c r="L39" s="94">
        <v>2000</v>
      </c>
      <c r="M39" s="93">
        <f t="shared" si="9"/>
        <v>5000</v>
      </c>
      <c r="N39" s="92">
        <f t="shared" si="8"/>
        <v>166.66666666666669</v>
      </c>
      <c r="O39" s="72"/>
      <c r="HZ39" s="12"/>
    </row>
    <row r="40" spans="1:234" s="11" customFormat="1" ht="12">
      <c r="A40" s="33"/>
      <c r="B40" s="107"/>
      <c r="C40" s="25"/>
      <c r="D40" s="25">
        <v>4293</v>
      </c>
      <c r="E40" s="120" t="s">
        <v>32</v>
      </c>
      <c r="F40" s="121"/>
      <c r="G40" s="121"/>
      <c r="H40" s="121"/>
      <c r="I40" s="121"/>
      <c r="J40" s="122"/>
      <c r="K40" s="93">
        <v>1000</v>
      </c>
      <c r="L40" s="93"/>
      <c r="M40" s="94">
        <f t="shared" si="9"/>
        <v>1000</v>
      </c>
      <c r="N40" s="92">
        <f t="shared" si="8"/>
        <v>100</v>
      </c>
      <c r="O40" s="72"/>
      <c r="HZ40" s="12"/>
    </row>
    <row r="41" spans="1:234" s="11" customFormat="1" ht="12">
      <c r="A41" s="33"/>
      <c r="B41" s="107"/>
      <c r="C41" s="25"/>
      <c r="D41" s="25">
        <v>4294</v>
      </c>
      <c r="E41" s="120" t="s">
        <v>33</v>
      </c>
      <c r="F41" s="121"/>
      <c r="G41" s="121"/>
      <c r="H41" s="121"/>
      <c r="I41" s="121"/>
      <c r="J41" s="122"/>
      <c r="K41" s="93">
        <v>500</v>
      </c>
      <c r="L41" s="93">
        <v>0</v>
      </c>
      <c r="M41" s="94">
        <f t="shared" si="9"/>
        <v>500</v>
      </c>
      <c r="N41" s="92">
        <f t="shared" si="8"/>
        <v>100</v>
      </c>
      <c r="O41" s="72"/>
      <c r="HZ41" s="12"/>
    </row>
    <row r="42" spans="1:234" s="11" customFormat="1" ht="12.75" thickBot="1">
      <c r="A42" s="43"/>
      <c r="B42" s="108"/>
      <c r="C42" s="44"/>
      <c r="D42" s="44">
        <v>4295</v>
      </c>
      <c r="E42" s="156" t="s">
        <v>62</v>
      </c>
      <c r="F42" s="157"/>
      <c r="G42" s="157"/>
      <c r="H42" s="157"/>
      <c r="I42" s="157"/>
      <c r="J42" s="158"/>
      <c r="K42" s="109">
        <v>28000</v>
      </c>
      <c r="L42" s="109"/>
      <c r="M42" s="110">
        <f t="shared" si="9"/>
        <v>28000</v>
      </c>
      <c r="N42" s="111">
        <f t="shared" si="8"/>
        <v>100</v>
      </c>
      <c r="O42" s="72"/>
      <c r="HZ42" s="12"/>
    </row>
    <row r="43" spans="1:234" s="11" customFormat="1" ht="12.75" thickBot="1">
      <c r="A43" s="40"/>
      <c r="B43" s="41">
        <v>43</v>
      </c>
      <c r="C43" s="159" t="s">
        <v>55</v>
      </c>
      <c r="D43" s="160"/>
      <c r="E43" s="160"/>
      <c r="F43" s="160"/>
      <c r="G43" s="160"/>
      <c r="H43" s="160"/>
      <c r="I43" s="160"/>
      <c r="J43" s="161"/>
      <c r="K43" s="113">
        <v>150000</v>
      </c>
      <c r="L43" s="101">
        <v>0</v>
      </c>
      <c r="M43" s="101">
        <f t="shared" si="9"/>
        <v>150000</v>
      </c>
      <c r="N43" s="112">
        <f t="shared" si="8"/>
        <v>100</v>
      </c>
      <c r="O43" s="63"/>
      <c r="HZ43" s="12"/>
    </row>
    <row r="44" spans="1:234" s="11" customFormat="1" ht="12">
      <c r="A44" s="37"/>
      <c r="B44" s="45">
        <v>44</v>
      </c>
      <c r="C44" s="147" t="s">
        <v>56</v>
      </c>
      <c r="D44" s="148"/>
      <c r="E44" s="148"/>
      <c r="F44" s="148"/>
      <c r="G44" s="148"/>
      <c r="H44" s="148"/>
      <c r="I44" s="148"/>
      <c r="J44" s="149"/>
      <c r="K44" s="88">
        <f>SUM(K45+K46+K50)</f>
        <v>13500</v>
      </c>
      <c r="L44" s="88">
        <f t="shared" ref="L44:M44" si="10">SUM(L45+L46+L50)</f>
        <v>13000</v>
      </c>
      <c r="M44" s="88">
        <f t="shared" si="10"/>
        <v>26500</v>
      </c>
      <c r="N44" s="102">
        <f>M44/K44*100</f>
        <v>196.2962962962963</v>
      </c>
      <c r="O44" s="63"/>
      <c r="HZ44" s="12"/>
    </row>
    <row r="45" spans="1:234" s="11" customFormat="1" ht="12">
      <c r="A45" s="33"/>
      <c r="B45" s="24"/>
      <c r="C45" s="23">
        <v>441</v>
      </c>
      <c r="D45" s="123" t="s">
        <v>34</v>
      </c>
      <c r="E45" s="124"/>
      <c r="F45" s="124"/>
      <c r="G45" s="124"/>
      <c r="H45" s="124"/>
      <c r="I45" s="124"/>
      <c r="J45" s="125"/>
      <c r="K45" s="93"/>
      <c r="L45" s="93"/>
      <c r="M45" s="93"/>
      <c r="N45" s="90"/>
      <c r="O45" s="63"/>
      <c r="HZ45" s="12"/>
    </row>
    <row r="46" spans="1:234" s="11" customFormat="1" ht="12">
      <c r="A46" s="33"/>
      <c r="B46" s="24"/>
      <c r="C46" s="23">
        <v>442</v>
      </c>
      <c r="D46" s="123" t="s">
        <v>35</v>
      </c>
      <c r="E46" s="124"/>
      <c r="F46" s="124"/>
      <c r="G46" s="124"/>
      <c r="H46" s="124"/>
      <c r="I46" s="124"/>
      <c r="J46" s="125"/>
      <c r="K46" s="89">
        <f>SUM(K47:K49)</f>
        <v>6000</v>
      </c>
      <c r="L46" s="89">
        <f t="shared" ref="L46:M46" si="11">SUM(L47:L49)</f>
        <v>0</v>
      </c>
      <c r="M46" s="89">
        <f t="shared" si="11"/>
        <v>6000</v>
      </c>
      <c r="N46" s="90">
        <f>M46/K46*100</f>
        <v>100</v>
      </c>
      <c r="O46" s="63"/>
      <c r="HZ46" s="12"/>
    </row>
    <row r="47" spans="1:234" s="11" customFormat="1" ht="12">
      <c r="A47" s="33"/>
      <c r="B47" s="24"/>
      <c r="C47" s="25"/>
      <c r="D47" s="25">
        <v>4421</v>
      </c>
      <c r="E47" s="120" t="s">
        <v>36</v>
      </c>
      <c r="F47" s="121"/>
      <c r="G47" s="121"/>
      <c r="H47" s="121"/>
      <c r="I47" s="121"/>
      <c r="J47" s="122"/>
      <c r="K47" s="94">
        <v>6000</v>
      </c>
      <c r="L47" s="94">
        <v>0</v>
      </c>
      <c r="M47" s="93">
        <f>SUM(K47:L47)</f>
        <v>6000</v>
      </c>
      <c r="N47" s="92">
        <f>M47/K47*100</f>
        <v>100</v>
      </c>
      <c r="O47" s="72"/>
      <c r="HZ47" s="12"/>
    </row>
    <row r="48" spans="1:234" s="11" customFormat="1" ht="12">
      <c r="A48" s="33"/>
      <c r="B48" s="24"/>
      <c r="C48" s="25"/>
      <c r="D48" s="25">
        <v>4422</v>
      </c>
      <c r="E48" s="120" t="s">
        <v>37</v>
      </c>
      <c r="F48" s="121"/>
      <c r="G48" s="121"/>
      <c r="H48" s="121"/>
      <c r="I48" s="121"/>
      <c r="J48" s="122"/>
      <c r="K48" s="103"/>
      <c r="L48" s="103"/>
      <c r="M48" s="103"/>
      <c r="N48" s="90"/>
      <c r="O48" s="63"/>
      <c r="HZ48" s="12"/>
    </row>
    <row r="49" spans="1:234" s="11" customFormat="1" ht="12">
      <c r="A49" s="33"/>
      <c r="B49" s="24"/>
      <c r="C49" s="25"/>
      <c r="D49" s="25">
        <v>4423</v>
      </c>
      <c r="E49" s="120" t="s">
        <v>38</v>
      </c>
      <c r="F49" s="121"/>
      <c r="G49" s="121"/>
      <c r="H49" s="121"/>
      <c r="I49" s="121"/>
      <c r="J49" s="122"/>
      <c r="K49" s="93"/>
      <c r="L49" s="93"/>
      <c r="M49" s="93"/>
      <c r="N49" s="90"/>
      <c r="O49" s="63"/>
      <c r="HZ49" s="12"/>
    </row>
    <row r="50" spans="1:234" s="11" customFormat="1" ht="12">
      <c r="A50" s="33"/>
      <c r="B50" s="24"/>
      <c r="C50" s="23">
        <v>443</v>
      </c>
      <c r="D50" s="144" t="s">
        <v>52</v>
      </c>
      <c r="E50" s="145"/>
      <c r="F50" s="145"/>
      <c r="G50" s="145"/>
      <c r="H50" s="145"/>
      <c r="I50" s="145"/>
      <c r="J50" s="146"/>
      <c r="K50" s="96">
        <f t="shared" ref="K50:M50" si="12">K51+K52+K53+K54</f>
        <v>7500</v>
      </c>
      <c r="L50" s="96">
        <f t="shared" si="12"/>
        <v>13000</v>
      </c>
      <c r="M50" s="96">
        <f t="shared" si="12"/>
        <v>20500</v>
      </c>
      <c r="N50" s="90">
        <f t="shared" ref="N50:N51" si="13">M50/K50*100</f>
        <v>273.33333333333331</v>
      </c>
      <c r="O50" s="63"/>
      <c r="HZ50" s="12"/>
    </row>
    <row r="51" spans="1:234" s="11" customFormat="1" ht="12">
      <c r="A51" s="33"/>
      <c r="B51" s="24"/>
      <c r="C51" s="25"/>
      <c r="D51" s="23">
        <v>4431</v>
      </c>
      <c r="E51" s="123" t="s">
        <v>39</v>
      </c>
      <c r="F51" s="124"/>
      <c r="G51" s="124"/>
      <c r="H51" s="124"/>
      <c r="I51" s="124"/>
      <c r="J51" s="125"/>
      <c r="K51" s="95">
        <v>4500</v>
      </c>
      <c r="L51" s="95">
        <v>0</v>
      </c>
      <c r="M51" s="95">
        <f>SUM(K51:L51)</f>
        <v>4500</v>
      </c>
      <c r="N51" s="92">
        <f t="shared" si="13"/>
        <v>100</v>
      </c>
      <c r="O51" s="63"/>
      <c r="HZ51" s="12"/>
    </row>
    <row r="52" spans="1:234" s="11" customFormat="1" ht="12">
      <c r="A52" s="33"/>
      <c r="B52" s="24"/>
      <c r="C52" s="25"/>
      <c r="D52" s="25">
        <v>4432</v>
      </c>
      <c r="E52" s="120" t="s">
        <v>40</v>
      </c>
      <c r="F52" s="121"/>
      <c r="G52" s="121"/>
      <c r="H52" s="121"/>
      <c r="I52" s="121"/>
      <c r="J52" s="122"/>
      <c r="K52" s="93"/>
      <c r="L52" s="93"/>
      <c r="M52" s="93"/>
      <c r="N52" s="90"/>
      <c r="O52" s="63"/>
      <c r="HZ52" s="12"/>
    </row>
    <row r="53" spans="1:234" s="11" customFormat="1" ht="12">
      <c r="A53" s="33"/>
      <c r="B53" s="24"/>
      <c r="C53" s="25"/>
      <c r="D53" s="25">
        <v>4433</v>
      </c>
      <c r="E53" s="120" t="s">
        <v>41</v>
      </c>
      <c r="F53" s="121"/>
      <c r="G53" s="121"/>
      <c r="H53" s="121"/>
      <c r="I53" s="121"/>
      <c r="J53" s="122"/>
      <c r="K53" s="93">
        <v>2000</v>
      </c>
      <c r="L53" s="94">
        <v>13000</v>
      </c>
      <c r="M53" s="93">
        <f>SUM(K53:L53)</f>
        <v>15000</v>
      </c>
      <c r="N53" s="92">
        <f t="shared" ref="N53:N54" si="14">M53/K53*100</f>
        <v>750</v>
      </c>
      <c r="O53" s="63"/>
      <c r="HZ53" s="12"/>
    </row>
    <row r="54" spans="1:234" s="11" customFormat="1" ht="12.75" thickBot="1">
      <c r="A54" s="34"/>
      <c r="B54" s="35"/>
      <c r="C54" s="36"/>
      <c r="D54" s="36">
        <v>4434</v>
      </c>
      <c r="E54" s="126" t="s">
        <v>42</v>
      </c>
      <c r="F54" s="127"/>
      <c r="G54" s="127"/>
      <c r="H54" s="127"/>
      <c r="I54" s="127"/>
      <c r="J54" s="128"/>
      <c r="K54" s="99">
        <v>1000</v>
      </c>
      <c r="L54" s="99">
        <v>0</v>
      </c>
      <c r="M54" s="99">
        <f>SUM(K54:L54)</f>
        <v>1000</v>
      </c>
      <c r="N54" s="100">
        <f t="shared" si="14"/>
        <v>100</v>
      </c>
      <c r="O54" s="63"/>
      <c r="HZ54" s="12"/>
    </row>
    <row r="55" spans="1:234" s="11" customFormat="1" ht="12">
      <c r="A55" s="38"/>
      <c r="B55" s="39" t="s">
        <v>43</v>
      </c>
      <c r="C55" s="129" t="s">
        <v>57</v>
      </c>
      <c r="D55" s="130"/>
      <c r="E55" s="130"/>
      <c r="F55" s="130"/>
      <c r="G55" s="130"/>
      <c r="H55" s="130"/>
      <c r="I55" s="130"/>
      <c r="J55" s="131"/>
      <c r="K55" s="88">
        <f>SUM(K56)</f>
        <v>1000</v>
      </c>
      <c r="L55" s="88">
        <f t="shared" ref="L55:M55" si="15">SUM(L56)</f>
        <v>0</v>
      </c>
      <c r="M55" s="88">
        <f t="shared" si="15"/>
        <v>1000</v>
      </c>
      <c r="N55" s="102">
        <f>M55/K55*100</f>
        <v>100</v>
      </c>
      <c r="O55" s="63"/>
      <c r="HZ55" s="12"/>
    </row>
    <row r="56" spans="1:234" s="11" customFormat="1" ht="12">
      <c r="A56" s="33"/>
      <c r="B56" s="23"/>
      <c r="C56" s="23">
        <v>451</v>
      </c>
      <c r="D56" s="123" t="s">
        <v>44</v>
      </c>
      <c r="E56" s="124"/>
      <c r="F56" s="124"/>
      <c r="G56" s="124"/>
      <c r="H56" s="124"/>
      <c r="I56" s="124"/>
      <c r="J56" s="125"/>
      <c r="K56" s="89">
        <f>SUM(K57:K58)</f>
        <v>1000</v>
      </c>
      <c r="L56" s="89">
        <f t="shared" ref="L56:M56" si="16">SUM(L57:L58)</f>
        <v>0</v>
      </c>
      <c r="M56" s="89">
        <f t="shared" si="16"/>
        <v>1000</v>
      </c>
      <c r="N56" s="90">
        <f>M56/K56*100</f>
        <v>100</v>
      </c>
      <c r="O56" s="63"/>
      <c r="HZ56" s="12"/>
    </row>
    <row r="57" spans="1:234" s="11" customFormat="1" ht="12">
      <c r="A57" s="33"/>
      <c r="B57" s="23"/>
      <c r="C57" s="25"/>
      <c r="D57" s="25">
        <v>4511</v>
      </c>
      <c r="E57" s="120" t="s">
        <v>44</v>
      </c>
      <c r="F57" s="121"/>
      <c r="G57" s="121"/>
      <c r="H57" s="121"/>
      <c r="I57" s="121"/>
      <c r="J57" s="122"/>
      <c r="K57" s="93">
        <v>1000</v>
      </c>
      <c r="L57" s="93">
        <v>0</v>
      </c>
      <c r="M57" s="93">
        <f>SUM(K57:L57)</f>
        <v>1000</v>
      </c>
      <c r="N57" s="92">
        <f>M57/K57*100</f>
        <v>100</v>
      </c>
      <c r="O57" s="72"/>
      <c r="HZ57" s="12"/>
    </row>
    <row r="58" spans="1:234" s="11" customFormat="1" ht="12.75" thickBot="1">
      <c r="A58" s="33"/>
      <c r="B58" s="23"/>
      <c r="C58" s="25"/>
      <c r="D58" s="25">
        <v>4512</v>
      </c>
      <c r="E58" s="120" t="s">
        <v>45</v>
      </c>
      <c r="F58" s="121"/>
      <c r="G58" s="121"/>
      <c r="H58" s="121"/>
      <c r="I58" s="121"/>
      <c r="J58" s="122"/>
      <c r="K58" s="93"/>
      <c r="L58" s="93"/>
      <c r="M58" s="93"/>
      <c r="N58" s="90"/>
      <c r="O58" s="63"/>
      <c r="HZ58" s="12"/>
    </row>
    <row r="59" spans="1:234" s="11" customFormat="1" ht="12">
      <c r="A59" s="38"/>
      <c r="B59" s="39">
        <v>46</v>
      </c>
      <c r="C59" s="129" t="s">
        <v>58</v>
      </c>
      <c r="D59" s="130"/>
      <c r="E59" s="130"/>
      <c r="F59" s="130"/>
      <c r="G59" s="130"/>
      <c r="H59" s="130"/>
      <c r="I59" s="130"/>
      <c r="J59" s="131"/>
      <c r="K59" s="88">
        <f>K60</f>
        <v>4000</v>
      </c>
      <c r="L59" s="88">
        <f>L60</f>
        <v>1500</v>
      </c>
      <c r="M59" s="88">
        <f>M60</f>
        <v>5500</v>
      </c>
      <c r="N59" s="90">
        <f t="shared" ref="N59:N60" si="17">M59/K59*100</f>
        <v>137.5</v>
      </c>
      <c r="O59" s="71"/>
      <c r="HZ59" s="12"/>
    </row>
    <row r="60" spans="1:234" s="11" customFormat="1" ht="12">
      <c r="A60" s="33"/>
      <c r="B60" s="23"/>
      <c r="C60" s="23">
        <v>461</v>
      </c>
      <c r="D60" s="123" t="s">
        <v>46</v>
      </c>
      <c r="E60" s="124"/>
      <c r="F60" s="124"/>
      <c r="G60" s="124"/>
      <c r="H60" s="124"/>
      <c r="I60" s="124"/>
      <c r="J60" s="125"/>
      <c r="K60" s="89">
        <f>K61+K62+K63+K64</f>
        <v>4000</v>
      </c>
      <c r="L60" s="89">
        <f>L61+L62+L63+L64</f>
        <v>1500</v>
      </c>
      <c r="M60" s="89">
        <f t="shared" ref="M60" si="18">M61+M62+M63+M64</f>
        <v>5500</v>
      </c>
      <c r="N60" s="90">
        <f t="shared" si="17"/>
        <v>137.5</v>
      </c>
      <c r="O60" s="71"/>
      <c r="HZ60" s="12"/>
    </row>
    <row r="61" spans="1:234" s="11" customFormat="1" ht="12">
      <c r="A61" s="33"/>
      <c r="B61" s="23"/>
      <c r="C61" s="25"/>
      <c r="D61" s="25">
        <v>4611</v>
      </c>
      <c r="E61" s="120" t="s">
        <v>47</v>
      </c>
      <c r="F61" s="121"/>
      <c r="G61" s="121"/>
      <c r="H61" s="121"/>
      <c r="I61" s="121"/>
      <c r="J61" s="122"/>
      <c r="K61" s="93"/>
      <c r="L61" s="93"/>
      <c r="M61" s="93"/>
      <c r="N61" s="90"/>
      <c r="O61" s="71"/>
      <c r="HZ61" s="12"/>
    </row>
    <row r="62" spans="1:234" s="11" customFormat="1" ht="12">
      <c r="A62" s="33"/>
      <c r="B62" s="23"/>
      <c r="C62" s="25"/>
      <c r="D62" s="25">
        <v>4612</v>
      </c>
      <c r="E62" s="120" t="s">
        <v>48</v>
      </c>
      <c r="F62" s="121"/>
      <c r="G62" s="121"/>
      <c r="H62" s="121"/>
      <c r="I62" s="121"/>
      <c r="J62" s="122"/>
      <c r="K62" s="93"/>
      <c r="L62" s="93"/>
      <c r="M62" s="93"/>
      <c r="N62" s="90"/>
      <c r="O62" s="71"/>
      <c r="HZ62" s="12"/>
    </row>
    <row r="63" spans="1:234" s="11" customFormat="1" ht="12">
      <c r="A63" s="33"/>
      <c r="B63" s="23"/>
      <c r="C63" s="25"/>
      <c r="D63" s="25">
        <v>4613</v>
      </c>
      <c r="E63" s="120" t="s">
        <v>49</v>
      </c>
      <c r="F63" s="121"/>
      <c r="G63" s="121"/>
      <c r="H63" s="121"/>
      <c r="I63" s="121"/>
      <c r="J63" s="122"/>
      <c r="K63" s="93"/>
      <c r="L63" s="93"/>
      <c r="M63" s="93"/>
      <c r="N63" s="90"/>
      <c r="O63" s="71"/>
      <c r="HZ63" s="12"/>
    </row>
    <row r="64" spans="1:234" s="11" customFormat="1" ht="12.75" thickBot="1">
      <c r="A64" s="33"/>
      <c r="B64" s="23"/>
      <c r="C64" s="25"/>
      <c r="D64" s="25">
        <v>4614</v>
      </c>
      <c r="E64" s="120" t="s">
        <v>50</v>
      </c>
      <c r="F64" s="121"/>
      <c r="G64" s="121"/>
      <c r="H64" s="121"/>
      <c r="I64" s="121"/>
      <c r="J64" s="122"/>
      <c r="K64" s="93">
        <v>4000</v>
      </c>
      <c r="L64" s="93">
        <v>1500</v>
      </c>
      <c r="M64" s="93">
        <f>SUM(K64:L64)</f>
        <v>5500</v>
      </c>
      <c r="N64" s="92">
        <f>M64/K64*100</f>
        <v>137.5</v>
      </c>
      <c r="O64" s="71"/>
      <c r="HZ64" s="12"/>
    </row>
    <row r="65" spans="1:234" s="11" customFormat="1" ht="15.75" thickBot="1">
      <c r="A65" s="138" t="s">
        <v>51</v>
      </c>
      <c r="B65" s="139"/>
      <c r="C65" s="139"/>
      <c r="D65" s="139"/>
      <c r="E65" s="139"/>
      <c r="F65" s="139"/>
      <c r="G65" s="139"/>
      <c r="H65" s="139"/>
      <c r="I65" s="139"/>
      <c r="J65" s="140"/>
      <c r="K65" s="105">
        <f>SUM(K13+K17+K43+K44+K55+K59)</f>
        <v>838700</v>
      </c>
      <c r="L65" s="105">
        <f>SUM(L13+L17+L43+L44+L55+L59)</f>
        <v>0</v>
      </c>
      <c r="M65" s="105">
        <f>SUM(M13+M17+M43+M44+M55+M59)</f>
        <v>838700</v>
      </c>
      <c r="N65" s="106">
        <f>M65/K65*100</f>
        <v>100</v>
      </c>
      <c r="O65" s="61"/>
      <c r="HZ65" s="12"/>
    </row>
    <row r="66" spans="1:234" s="11" customFormat="1" ht="15" customHeight="1">
      <c r="A66" s="13"/>
      <c r="B66" s="14"/>
      <c r="C66" s="27"/>
      <c r="D66" s="27"/>
      <c r="E66" s="27"/>
      <c r="F66" s="30"/>
      <c r="G66" s="4"/>
      <c r="H66" s="7"/>
      <c r="I66" s="7"/>
      <c r="J66" s="13"/>
      <c r="K66" s="56"/>
      <c r="L66" s="56"/>
      <c r="M66" s="56"/>
      <c r="O66" s="73"/>
      <c r="HZ66" s="12"/>
    </row>
    <row r="67" spans="1:234" s="11" customFormat="1" ht="15" customHeight="1">
      <c r="A67" s="141" t="s">
        <v>59</v>
      </c>
      <c r="B67" s="141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74"/>
      <c r="HZ67" s="12"/>
    </row>
    <row r="68" spans="1:234" s="11" customFormat="1" ht="15" customHeight="1">
      <c r="A68" s="142" t="s">
        <v>73</v>
      </c>
      <c r="B68" s="142"/>
      <c r="C68" s="142"/>
      <c r="D68" s="142"/>
      <c r="E68" s="142"/>
      <c r="F68" s="142"/>
      <c r="G68" s="142"/>
      <c r="H68" s="142"/>
      <c r="I68" s="142"/>
      <c r="J68" s="142"/>
      <c r="K68" s="15"/>
      <c r="L68" s="15"/>
      <c r="M68" s="15"/>
      <c r="O68" s="73"/>
      <c r="HZ68" s="12"/>
    </row>
    <row r="69" spans="1:234" s="11" customFormat="1" ht="1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15"/>
      <c r="L69" s="15"/>
      <c r="M69" s="15"/>
      <c r="O69" s="73"/>
      <c r="HZ69" s="12"/>
    </row>
    <row r="70" spans="1:234" s="11" customFormat="1" ht="15" customHeight="1">
      <c r="A70" s="141" t="s">
        <v>61</v>
      </c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73"/>
      <c r="HZ70" s="12"/>
    </row>
    <row r="71" spans="1:234" s="11" customFormat="1" ht="15" customHeight="1">
      <c r="A71" s="142" t="s">
        <v>72</v>
      </c>
      <c r="B71" s="142"/>
      <c r="C71" s="142"/>
      <c r="D71" s="142"/>
      <c r="E71" s="142"/>
      <c r="F71" s="142"/>
      <c r="G71" s="142"/>
      <c r="H71" s="142"/>
      <c r="I71" s="142"/>
      <c r="J71" s="142"/>
      <c r="K71" s="15"/>
      <c r="L71" s="15"/>
      <c r="M71" s="118"/>
      <c r="N71" s="118"/>
      <c r="O71" s="118"/>
      <c r="P71" s="118"/>
      <c r="Q71" s="118"/>
      <c r="R71" s="118"/>
      <c r="S71" s="118"/>
      <c r="HZ71" s="12"/>
    </row>
    <row r="72" spans="1:234" s="11" customFormat="1" ht="15" customHeight="1">
      <c r="A72" s="15"/>
      <c r="B72" s="14"/>
      <c r="C72" s="27"/>
      <c r="D72" s="27"/>
      <c r="E72" s="27"/>
      <c r="F72" s="30"/>
      <c r="G72" s="4"/>
      <c r="H72" s="7"/>
      <c r="I72" s="7"/>
      <c r="J72" s="13"/>
      <c r="K72" s="15"/>
      <c r="L72" s="15"/>
      <c r="M72" s="15"/>
      <c r="O72" s="73"/>
      <c r="HZ72" s="12"/>
    </row>
    <row r="73" spans="1:234" s="11" customFormat="1" ht="15" customHeight="1">
      <c r="A73" s="46" t="s">
        <v>75</v>
      </c>
      <c r="B73" s="47"/>
      <c r="C73" s="49"/>
      <c r="D73" s="49"/>
      <c r="E73" s="49"/>
      <c r="F73" s="30"/>
      <c r="G73" s="4"/>
      <c r="H73" s="7"/>
      <c r="I73" s="58"/>
      <c r="J73" s="16"/>
      <c r="K73" s="81"/>
      <c r="L73" s="143" t="s">
        <v>79</v>
      </c>
      <c r="M73" s="143"/>
      <c r="O73" s="73"/>
      <c r="HZ73" s="12"/>
    </row>
    <row r="74" spans="1:234" s="11" customFormat="1" ht="15" customHeight="1">
      <c r="A74" s="137" t="s">
        <v>76</v>
      </c>
      <c r="B74" s="137"/>
      <c r="C74" s="137"/>
      <c r="D74" s="137"/>
      <c r="E74" s="137"/>
      <c r="F74" s="137"/>
      <c r="G74" s="137"/>
      <c r="H74" s="7"/>
      <c r="I74" s="58"/>
      <c r="J74" s="16"/>
      <c r="K74" s="58"/>
      <c r="L74" s="143" t="s">
        <v>80</v>
      </c>
      <c r="M74" s="143"/>
      <c r="O74" s="73"/>
      <c r="HZ74" s="12"/>
    </row>
    <row r="75" spans="1:234" s="11" customFormat="1" ht="15" customHeight="1">
      <c r="A75" s="137" t="s">
        <v>77</v>
      </c>
      <c r="B75" s="137"/>
      <c r="C75" s="137"/>
      <c r="D75" s="137"/>
      <c r="E75" s="137"/>
      <c r="F75" s="137"/>
      <c r="G75" s="137"/>
      <c r="H75" s="7"/>
      <c r="I75" s="7"/>
      <c r="J75" s="8"/>
      <c r="K75" s="15"/>
      <c r="L75" s="21"/>
      <c r="M75" s="21"/>
      <c r="O75" s="73"/>
      <c r="HZ75" s="12"/>
    </row>
    <row r="76" spans="1:234" s="11" customFormat="1" ht="15" customHeight="1">
      <c r="A76" s="17"/>
      <c r="B76" s="18"/>
      <c r="C76" s="28"/>
      <c r="D76" s="28"/>
      <c r="E76" s="28"/>
      <c r="F76" s="31"/>
      <c r="G76" s="32"/>
      <c r="H76" s="19"/>
      <c r="I76" s="19"/>
      <c r="J76" s="20"/>
      <c r="K76" s="22"/>
      <c r="L76" s="119" t="s">
        <v>81</v>
      </c>
      <c r="M76" s="119"/>
      <c r="O76" s="73"/>
      <c r="HZ76" s="12"/>
    </row>
    <row r="77" spans="1:234" s="11" customFormat="1" ht="15" customHeight="1">
      <c r="A77" s="17"/>
      <c r="B77" s="18"/>
      <c r="C77" s="28"/>
      <c r="D77" s="28"/>
      <c r="E77" s="28"/>
      <c r="F77" s="31"/>
      <c r="G77" s="32"/>
      <c r="H77" s="19"/>
      <c r="I77" s="19"/>
      <c r="J77" s="17"/>
      <c r="K77" s="21"/>
      <c r="L77" s="21"/>
      <c r="M77" s="21"/>
      <c r="O77" s="73"/>
      <c r="HZ77" s="12"/>
    </row>
    <row r="78" spans="1:234" s="11" customFormat="1" ht="15" customHeight="1">
      <c r="A78" s="17"/>
      <c r="B78" s="18"/>
      <c r="C78" s="28"/>
      <c r="D78" s="28"/>
      <c r="E78" s="28"/>
      <c r="F78" s="31"/>
      <c r="G78" s="32"/>
      <c r="H78" s="19"/>
      <c r="I78" s="19"/>
      <c r="J78" s="17"/>
      <c r="K78" s="21"/>
      <c r="L78" s="21"/>
      <c r="M78" s="21"/>
      <c r="O78" s="73"/>
      <c r="HZ78" s="12"/>
    </row>
    <row r="90" spans="11:12" ht="15" customHeight="1">
      <c r="K90" s="55"/>
      <c r="L90" s="55"/>
    </row>
    <row r="91" spans="11:12" ht="15" customHeight="1">
      <c r="K91" s="55"/>
      <c r="L91" s="55"/>
    </row>
    <row r="92" spans="11:12" ht="15" customHeight="1">
      <c r="K92" s="55"/>
      <c r="L92" s="55"/>
    </row>
    <row r="1048372" ht="12.75" customHeight="1"/>
    <row r="1048373" ht="12.75" customHeight="1"/>
  </sheetData>
  <mergeCells count="71">
    <mergeCell ref="A75:G75"/>
    <mergeCell ref="D15:J15"/>
    <mergeCell ref="C13:J13"/>
    <mergeCell ref="D14:J14"/>
    <mergeCell ref="A1:N3"/>
    <mergeCell ref="A8:N8"/>
    <mergeCell ref="B11:J11"/>
    <mergeCell ref="A5:N5"/>
    <mergeCell ref="A7:N7"/>
    <mergeCell ref="D20:J20"/>
    <mergeCell ref="D19:J19"/>
    <mergeCell ref="C17:J17"/>
    <mergeCell ref="D18:J18"/>
    <mergeCell ref="D16:J16"/>
    <mergeCell ref="E26:J26"/>
    <mergeCell ref="E27:J27"/>
    <mergeCell ref="E25:J25"/>
    <mergeCell ref="E24:J24"/>
    <mergeCell ref="D21:J21"/>
    <mergeCell ref="E22:J22"/>
    <mergeCell ref="E23:J23"/>
    <mergeCell ref="E42:J42"/>
    <mergeCell ref="C43:J43"/>
    <mergeCell ref="E28:J28"/>
    <mergeCell ref="F29:J29"/>
    <mergeCell ref="F30:J30"/>
    <mergeCell ref="F31:J31"/>
    <mergeCell ref="F32:J32"/>
    <mergeCell ref="L74:M74"/>
    <mergeCell ref="D46:J46"/>
    <mergeCell ref="E47:J47"/>
    <mergeCell ref="E48:J48"/>
    <mergeCell ref="E49:J49"/>
    <mergeCell ref="D50:J50"/>
    <mergeCell ref="A70:N70"/>
    <mergeCell ref="A71:J71"/>
    <mergeCell ref="A68:J68"/>
    <mergeCell ref="A67:N67"/>
    <mergeCell ref="L73:M73"/>
    <mergeCell ref="O2:P2"/>
    <mergeCell ref="O3:P3"/>
    <mergeCell ref="A12:J12"/>
    <mergeCell ref="A10:J10"/>
    <mergeCell ref="E57:J57"/>
    <mergeCell ref="D45:J45"/>
    <mergeCell ref="C44:J44"/>
    <mergeCell ref="D37:J37"/>
    <mergeCell ref="E38:J38"/>
    <mergeCell ref="D36:J36"/>
    <mergeCell ref="F33:J33"/>
    <mergeCell ref="E34:J34"/>
    <mergeCell ref="E35:J35"/>
    <mergeCell ref="E39:J39"/>
    <mergeCell ref="E40:J40"/>
    <mergeCell ref="E41:J41"/>
    <mergeCell ref="L76:M76"/>
    <mergeCell ref="E58:J58"/>
    <mergeCell ref="E51:J51"/>
    <mergeCell ref="E52:J52"/>
    <mergeCell ref="E53:J53"/>
    <mergeCell ref="E54:J54"/>
    <mergeCell ref="C55:J55"/>
    <mergeCell ref="D56:J56"/>
    <mergeCell ref="A74:G74"/>
    <mergeCell ref="C59:J59"/>
    <mergeCell ref="D60:J60"/>
    <mergeCell ref="E61:J61"/>
    <mergeCell ref="E62:J62"/>
    <mergeCell ref="A65:J65"/>
    <mergeCell ref="E63:J63"/>
    <mergeCell ref="E64:J64"/>
  </mergeCells>
  <printOptions horizontalCentered="1"/>
  <pageMargins left="0.7" right="0.7" top="0.75" bottom="0.75" header="0.3" footer="0.3"/>
  <pageSetup paperSize="9" scale="99" fitToHeight="0" orientation="portrait" r:id="rId1"/>
  <headerFooter alignWithMargins="0">
    <oddFooter xml:space="preserve">&amp;C&amp;10 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10300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PRERASPODJELA PLANA LUS 2023.</vt:lpstr>
      <vt:lpstr>'PRERASPODJELA PLANA LUS 2023.'!Podrucje_ispisa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Dešić</dc:creator>
  <cp:lastModifiedBy>Silva Katalinić</cp:lastModifiedBy>
  <cp:revision>46</cp:revision>
  <cp:lastPrinted>2023-12-12T11:24:57Z</cp:lastPrinted>
  <dcterms:created xsi:type="dcterms:W3CDTF">2020-12-15T11:51:33Z</dcterms:created>
  <dcterms:modified xsi:type="dcterms:W3CDTF">2023-12-12T13:59:18Z</dcterms:modified>
</cp:coreProperties>
</file>