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a\OneDrive\Radna površina\Silva\KNJIGOVODSTVO\FINANCIJSKI PLANOVI\2026\"/>
    </mc:Choice>
  </mc:AlternateContent>
  <xr:revisionPtr revIDLastSave="0" documentId="13_ncr:1_{5FFEBBCD-9AC7-4E8B-BB21-3A3053CA33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jski plan za 2026.-2028." sheetId="1" r:id="rId1"/>
  </sheets>
  <definedNames>
    <definedName name="_xlnm.Print_Area" localSheetId="0">'Financijski plan za 2026.-2028.'!$A$1:$K$274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6" i="1" l="1"/>
  <c r="M220" i="1"/>
  <c r="L220" i="1"/>
  <c r="L221" i="1"/>
  <c r="K220" i="1"/>
  <c r="K208" i="1"/>
  <c r="N191" i="1"/>
  <c r="M191" i="1"/>
  <c r="L191" i="1"/>
  <c r="K191" i="1"/>
  <c r="N193" i="1"/>
  <c r="M193" i="1"/>
  <c r="L193" i="1"/>
  <c r="K193" i="1"/>
  <c r="N197" i="1"/>
  <c r="M197" i="1"/>
  <c r="L197" i="1"/>
  <c r="K197" i="1"/>
  <c r="N184" i="1"/>
  <c r="M184" i="1"/>
  <c r="L184" i="1"/>
  <c r="K184" i="1"/>
  <c r="N175" i="1"/>
  <c r="M175" i="1"/>
  <c r="L175" i="1"/>
  <c r="K175" i="1"/>
  <c r="N176" i="1"/>
  <c r="M176" i="1"/>
  <c r="L176" i="1"/>
  <c r="K176" i="1"/>
  <c r="K99" i="1"/>
  <c r="M48" i="1"/>
  <c r="L48" i="1"/>
  <c r="K48" i="1"/>
  <c r="K38" i="1"/>
  <c r="O177" i="1" l="1"/>
  <c r="K116" i="1"/>
  <c r="O190" i="1"/>
  <c r="O178" i="1" l="1"/>
  <c r="O66" i="1" l="1"/>
  <c r="O185" i="1" l="1"/>
  <c r="O182" i="1"/>
  <c r="N180" i="1"/>
  <c r="M180" i="1"/>
  <c r="L180" i="1"/>
  <c r="K180" i="1"/>
  <c r="O170" i="1"/>
  <c r="O173" i="1"/>
  <c r="L156" i="1"/>
  <c r="L169" i="1"/>
  <c r="M169" i="1"/>
  <c r="N169" i="1"/>
  <c r="K169" i="1"/>
  <c r="O166" i="1"/>
  <c r="K159" i="1"/>
  <c r="O150" i="1"/>
  <c r="M142" i="1"/>
  <c r="N142" i="1"/>
  <c r="L81" i="1" l="1"/>
  <c r="O70" i="1" l="1"/>
  <c r="O69" i="1"/>
  <c r="O68" i="1"/>
  <c r="N67" i="1"/>
  <c r="N65" i="1" s="1"/>
  <c r="N64" i="1" s="1"/>
  <c r="M67" i="1"/>
  <c r="M65" i="1" s="1"/>
  <c r="M64" i="1" s="1"/>
  <c r="L67" i="1"/>
  <c r="L65" i="1" s="1"/>
  <c r="L64" i="1" s="1"/>
  <c r="K67" i="1"/>
  <c r="K65" i="1" s="1"/>
  <c r="O67" i="1" l="1"/>
  <c r="O47" i="1" l="1"/>
  <c r="O62" i="1"/>
  <c r="L61" i="1"/>
  <c r="M61" i="1"/>
  <c r="N61" i="1"/>
  <c r="O55" i="1" l="1"/>
  <c r="K30" i="1"/>
  <c r="O189" i="1" l="1"/>
  <c r="O238" i="1" l="1"/>
  <c r="O213" i="1"/>
  <c r="O181" i="1"/>
  <c r="O122" i="1"/>
  <c r="K260" i="1"/>
  <c r="O259" i="1"/>
  <c r="N258" i="1"/>
  <c r="N257" i="1" s="1"/>
  <c r="M258" i="1"/>
  <c r="M257" i="1" s="1"/>
  <c r="L258" i="1"/>
  <c r="L257" i="1" s="1"/>
  <c r="K258" i="1"/>
  <c r="K257" i="1" s="1"/>
  <c r="O251" i="1"/>
  <c r="N250" i="1"/>
  <c r="N247" i="1" s="1"/>
  <c r="M250" i="1"/>
  <c r="M247" i="1" s="1"/>
  <c r="L250" i="1"/>
  <c r="L247" i="1" s="1"/>
  <c r="K250" i="1"/>
  <c r="K247" i="1" s="1"/>
  <c r="O249" i="1"/>
  <c r="O248" i="1"/>
  <c r="N244" i="1"/>
  <c r="M244" i="1"/>
  <c r="L244" i="1"/>
  <c r="O243" i="1"/>
  <c r="N234" i="1"/>
  <c r="M234" i="1"/>
  <c r="L234" i="1"/>
  <c r="K234" i="1"/>
  <c r="O231" i="1"/>
  <c r="N230" i="1"/>
  <c r="M230" i="1"/>
  <c r="L230" i="1"/>
  <c r="K230" i="1"/>
  <c r="O225" i="1"/>
  <c r="N224" i="1"/>
  <c r="N221" i="1" s="1"/>
  <c r="M224" i="1"/>
  <c r="M221" i="1" s="1"/>
  <c r="L224" i="1"/>
  <c r="K224" i="1"/>
  <c r="K221" i="1" s="1"/>
  <c r="O218" i="1"/>
  <c r="O216" i="1"/>
  <c r="N214" i="1"/>
  <c r="M214" i="1"/>
  <c r="L214" i="1"/>
  <c r="L208" i="1" s="1"/>
  <c r="K214" i="1"/>
  <c r="N209" i="1"/>
  <c r="M209" i="1"/>
  <c r="K209" i="1"/>
  <c r="O209" i="1" s="1"/>
  <c r="L203" i="1"/>
  <c r="L202" i="1" s="1"/>
  <c r="K203" i="1"/>
  <c r="K202" i="1" s="1"/>
  <c r="O201" i="1"/>
  <c r="O200" i="1"/>
  <c r="O198" i="1"/>
  <c r="O194" i="1"/>
  <c r="O187" i="1"/>
  <c r="O186" i="1"/>
  <c r="O183" i="1"/>
  <c r="O176" i="1"/>
  <c r="O168" i="1"/>
  <c r="O167" i="1"/>
  <c r="O162" i="1"/>
  <c r="O161" i="1"/>
  <c r="M159" i="1"/>
  <c r="L159" i="1"/>
  <c r="O158" i="1"/>
  <c r="N156" i="1"/>
  <c r="M156" i="1"/>
  <c r="K156" i="1"/>
  <c r="O155" i="1"/>
  <c r="O149" i="1"/>
  <c r="O148" i="1"/>
  <c r="N147" i="1"/>
  <c r="M147" i="1"/>
  <c r="L147" i="1"/>
  <c r="K147" i="1"/>
  <c r="O146" i="1"/>
  <c r="O145" i="1"/>
  <c r="O144" i="1"/>
  <c r="O143" i="1"/>
  <c r="N139" i="1"/>
  <c r="O142" i="1"/>
  <c r="O141" i="1"/>
  <c r="O140" i="1"/>
  <c r="M139" i="1"/>
  <c r="K139" i="1"/>
  <c r="O138" i="1"/>
  <c r="O133" i="1"/>
  <c r="N131" i="1"/>
  <c r="N130" i="1" s="1"/>
  <c r="M131" i="1"/>
  <c r="M130" i="1" s="1"/>
  <c r="L131" i="1"/>
  <c r="K131" i="1"/>
  <c r="K130" i="1" s="1"/>
  <c r="K125" i="1"/>
  <c r="O121" i="1"/>
  <c r="N120" i="1"/>
  <c r="M120" i="1"/>
  <c r="L120" i="1"/>
  <c r="K120" i="1"/>
  <c r="O119" i="1"/>
  <c r="O117" i="1"/>
  <c r="N116" i="1"/>
  <c r="M116" i="1"/>
  <c r="L116" i="1"/>
  <c r="O114" i="1"/>
  <c r="N113" i="1"/>
  <c r="M113" i="1"/>
  <c r="L113" i="1"/>
  <c r="K113" i="1"/>
  <c r="O112" i="1"/>
  <c r="O108" i="1"/>
  <c r="O107" i="1"/>
  <c r="N105" i="1"/>
  <c r="M105" i="1"/>
  <c r="L105" i="1"/>
  <c r="K105" i="1"/>
  <c r="O103" i="1"/>
  <c r="O101" i="1"/>
  <c r="N100" i="1"/>
  <c r="M100" i="1"/>
  <c r="L100" i="1"/>
  <c r="K100" i="1"/>
  <c r="N94" i="1"/>
  <c r="M94" i="1"/>
  <c r="L94" i="1"/>
  <c r="K94" i="1"/>
  <c r="O93" i="1"/>
  <c r="O92" i="1"/>
  <c r="O91" i="1"/>
  <c r="N90" i="1"/>
  <c r="M90" i="1"/>
  <c r="L90" i="1"/>
  <c r="K90" i="1"/>
  <c r="N88" i="1"/>
  <c r="N87" i="1" s="1"/>
  <c r="M88" i="1"/>
  <c r="M87" i="1" s="1"/>
  <c r="L88" i="1"/>
  <c r="L87" i="1" s="1"/>
  <c r="K88" i="1"/>
  <c r="O84" i="1"/>
  <c r="N81" i="1"/>
  <c r="M81" i="1"/>
  <c r="K81" i="1"/>
  <c r="N77" i="1"/>
  <c r="M77" i="1"/>
  <c r="L77" i="1"/>
  <c r="K77" i="1"/>
  <c r="K64" i="1"/>
  <c r="K61" i="1"/>
  <c r="O59" i="1"/>
  <c r="O58" i="1"/>
  <c r="N57" i="1"/>
  <c r="N56" i="1" s="1"/>
  <c r="M57" i="1"/>
  <c r="M56" i="1" s="1"/>
  <c r="L57" i="1"/>
  <c r="L56" i="1" s="1"/>
  <c r="K57" i="1"/>
  <c r="O52" i="1"/>
  <c r="O49" i="1"/>
  <c r="N48" i="1"/>
  <c r="O40" i="1"/>
  <c r="N38" i="1"/>
  <c r="M38" i="1"/>
  <c r="L38" i="1"/>
  <c r="O35" i="1"/>
  <c r="O31" i="1"/>
  <c r="N30" i="1"/>
  <c r="M30" i="1"/>
  <c r="L30" i="1"/>
  <c r="O29" i="1"/>
  <c r="O26" i="1"/>
  <c r="N25" i="1"/>
  <c r="N21" i="1" s="1"/>
  <c r="N20" i="1" s="1"/>
  <c r="M25" i="1"/>
  <c r="M21" i="1" s="1"/>
  <c r="M20" i="1" s="1"/>
  <c r="L25" i="1"/>
  <c r="L21" i="1" s="1"/>
  <c r="K25" i="1"/>
  <c r="K21" i="1" s="1"/>
  <c r="K20" i="1" s="1"/>
  <c r="M208" i="1" l="1"/>
  <c r="L20" i="1"/>
  <c r="O20" i="1" s="1"/>
  <c r="K56" i="1"/>
  <c r="O56" i="1" s="1"/>
  <c r="O64" i="1"/>
  <c r="L139" i="1"/>
  <c r="L137" i="1" s="1"/>
  <c r="N99" i="1"/>
  <c r="K76" i="1"/>
  <c r="L76" i="1"/>
  <c r="M76" i="1"/>
  <c r="N76" i="1"/>
  <c r="K19" i="1"/>
  <c r="K18" i="1" s="1"/>
  <c r="K16" i="1" s="1"/>
  <c r="O180" i="1"/>
  <c r="O175" i="1"/>
  <c r="O234" i="1"/>
  <c r="O159" i="1"/>
  <c r="O131" i="1"/>
  <c r="O169" i="1"/>
  <c r="N159" i="1"/>
  <c r="N137" i="1" s="1"/>
  <c r="N115" i="1" s="1"/>
  <c r="O250" i="1"/>
  <c r="O120" i="1"/>
  <c r="O113" i="1"/>
  <c r="O30" i="1"/>
  <c r="M99" i="1"/>
  <c r="M137" i="1"/>
  <c r="M115" i="1" s="1"/>
  <c r="O61" i="1"/>
  <c r="O147" i="1"/>
  <c r="O257" i="1"/>
  <c r="O116" i="1"/>
  <c r="O48" i="1"/>
  <c r="O224" i="1"/>
  <c r="K137" i="1"/>
  <c r="K115" i="1" s="1"/>
  <c r="K219" i="1" s="1"/>
  <c r="K262" i="1" s="1"/>
  <c r="N208" i="1"/>
  <c r="M229" i="1"/>
  <c r="O90" i="1"/>
  <c r="N229" i="1"/>
  <c r="N220" i="1" s="1"/>
  <c r="L99" i="1"/>
  <c r="O65" i="1"/>
  <c r="O156" i="1"/>
  <c r="K229" i="1"/>
  <c r="O230" i="1"/>
  <c r="M19" i="1"/>
  <c r="M18" i="1" s="1"/>
  <c r="M16" i="1" s="1"/>
  <c r="N19" i="1"/>
  <c r="O57" i="1"/>
  <c r="O197" i="1"/>
  <c r="O38" i="1"/>
  <c r="O184" i="1"/>
  <c r="O21" i="1"/>
  <c r="O258" i="1"/>
  <c r="O25" i="1"/>
  <c r="O105" i="1"/>
  <c r="O247" i="1"/>
  <c r="L130" i="1"/>
  <c r="O130" i="1" s="1"/>
  <c r="O100" i="1"/>
  <c r="O214" i="1"/>
  <c r="O208" i="1"/>
  <c r="L229" i="1"/>
  <c r="O221" i="1"/>
  <c r="O81" i="1"/>
  <c r="O193" i="1"/>
  <c r="L19" i="1" l="1"/>
  <c r="O19" i="1" s="1"/>
  <c r="K256" i="1"/>
  <c r="O229" i="1"/>
  <c r="O139" i="1"/>
  <c r="O137" i="1"/>
  <c r="O191" i="1"/>
  <c r="O76" i="1"/>
  <c r="N18" i="1"/>
  <c r="N16" i="1" s="1"/>
  <c r="N86" i="1" s="1"/>
  <c r="N96" i="1" s="1"/>
  <c r="K86" i="1"/>
  <c r="O99" i="1"/>
  <c r="M86" i="1"/>
  <c r="M96" i="1" s="1"/>
  <c r="N256" i="1"/>
  <c r="M256" i="1"/>
  <c r="L115" i="1"/>
  <c r="O220" i="1"/>
  <c r="L256" i="1"/>
  <c r="N203" i="1"/>
  <c r="N202" i="1" s="1"/>
  <c r="N219" i="1" s="1"/>
  <c r="M203" i="1"/>
  <c r="M202" i="1" s="1"/>
  <c r="M219" i="1" s="1"/>
  <c r="L18" i="1" l="1"/>
  <c r="O18" i="1" s="1"/>
  <c r="O256" i="1"/>
  <c r="O115" i="1"/>
  <c r="L219" i="1"/>
  <c r="L262" i="1" s="1"/>
  <c r="M262" i="1"/>
  <c r="N262" i="1"/>
  <c r="O262" i="1" l="1"/>
  <c r="L16" i="1"/>
  <c r="O16" i="1" s="1"/>
  <c r="O219" i="1"/>
  <c r="L86" i="1" l="1"/>
  <c r="L96" i="1" l="1"/>
  <c r="O96" i="1" s="1"/>
  <c r="O86" i="1"/>
</calcChain>
</file>

<file path=xl/sharedStrings.xml><?xml version="1.0" encoding="utf-8"?>
<sst xmlns="http://schemas.openxmlformats.org/spreadsheetml/2006/main" count="444" uniqueCount="390">
  <si>
    <t>Članak 1.</t>
  </si>
  <si>
    <t>Članak 2.</t>
  </si>
  <si>
    <t>Prihodi i rashodi iskazani po ekonomskoj klasifikaciji raspoređuju se u Računu prihoda i rashoda, kako slijedi:</t>
  </si>
  <si>
    <t>A.</t>
  </si>
  <si>
    <t>RAČUN PRIHODA I RASHODA</t>
  </si>
  <si>
    <t>3</t>
  </si>
  <si>
    <t>PRIHODI</t>
  </si>
  <si>
    <t>PLAN ZA 
2025. GODINU</t>
  </si>
  <si>
    <t>INDEKS
(3/2)</t>
  </si>
  <si>
    <t>1</t>
  </si>
  <si>
    <t>2</t>
  </si>
  <si>
    <t>4</t>
  </si>
  <si>
    <t>5</t>
  </si>
  <si>
    <t>31</t>
  </si>
  <si>
    <t>PRIHODI OD PRODAJE ROBE I PRUŽANJA USLUGA</t>
  </si>
  <si>
    <t>3111</t>
  </si>
  <si>
    <t>Prihodi od prodaje robe</t>
  </si>
  <si>
    <t>3112</t>
  </si>
  <si>
    <t>Prihodi od pružanja usluga</t>
  </si>
  <si>
    <t>31121</t>
  </si>
  <si>
    <t>Lučke pristojbe</t>
  </si>
  <si>
    <t>311211</t>
  </si>
  <si>
    <t>Pristojba za uporabu obale</t>
  </si>
  <si>
    <t>3112111</t>
  </si>
  <si>
    <t>Pristojba za uporabu obale u putničkom prometu</t>
  </si>
  <si>
    <t>31121111</t>
  </si>
  <si>
    <t>Međunarodni  putnički promet</t>
  </si>
  <si>
    <t>311211111</t>
  </si>
  <si>
    <t>Međunarodni linijski putnički promet</t>
  </si>
  <si>
    <t>311211112</t>
  </si>
  <si>
    <t>Međunarodni povremeni putnički promet (kružna putovanja)</t>
  </si>
  <si>
    <t>31121112</t>
  </si>
  <si>
    <t>Nacionalni putnički promet</t>
  </si>
  <si>
    <t>311211121</t>
  </si>
  <si>
    <t>Nacionalni linijski putnički promet - putnici u tranzitu</t>
  </si>
  <si>
    <t>311211122</t>
  </si>
  <si>
    <t>Nacionalni povremeni putnički promet (kružna putovanja) - izleti</t>
  </si>
  <si>
    <t>3112112</t>
  </si>
  <si>
    <t>Pristojba za uporabu obale u teretnom prometu</t>
  </si>
  <si>
    <t>311212</t>
  </si>
  <si>
    <t>Brodska ležarina</t>
  </si>
  <si>
    <t>311213</t>
  </si>
  <si>
    <t>Pristojba za vez</t>
  </si>
  <si>
    <t>3112131</t>
  </si>
  <si>
    <t>Pristojba za stalni vez u komunalnom dijelu luke</t>
  </si>
  <si>
    <t>31121311</t>
  </si>
  <si>
    <t>Pristojba za stalni vez za ribarske brodove i brodice</t>
  </si>
  <si>
    <t>31121312</t>
  </si>
  <si>
    <t>Pristojba za stalni vez za putničke brodove i brodice</t>
  </si>
  <si>
    <t>31121313</t>
  </si>
  <si>
    <t>Pristojba za stalni vez za brodove i brodice koji služe za osobne potrebe</t>
  </si>
  <si>
    <t>3112132</t>
  </si>
  <si>
    <t xml:space="preserve">Pristojba za vez u nautičkom dijelu luke  </t>
  </si>
  <si>
    <t>3112133</t>
  </si>
  <si>
    <t>Pristojba za vez u zimovanju</t>
  </si>
  <si>
    <t>3112134</t>
  </si>
  <si>
    <t>Pristojba za vez na sidrištu luke</t>
  </si>
  <si>
    <t>31122</t>
  </si>
  <si>
    <t>Lučke naknade</t>
  </si>
  <si>
    <t>311220</t>
  </si>
  <si>
    <t>Usluge ukrcaja i iskrcaja tereta</t>
  </si>
  <si>
    <t>311221</t>
  </si>
  <si>
    <t>Usluge priveza i odveza brodova, jahti i brodica te plutajućih objekata</t>
  </si>
  <si>
    <t>311222</t>
  </si>
  <si>
    <t>Usluge ukrcaja i iskrcaja putnika i vozila</t>
  </si>
  <si>
    <t>311223</t>
  </si>
  <si>
    <t>Usluge prihvata krutog i tekućeg otpada</t>
  </si>
  <si>
    <t>311224</t>
  </si>
  <si>
    <t>Usluge opskrbe vodom</t>
  </si>
  <si>
    <t>311225</t>
  </si>
  <si>
    <t>Usluge opskrbe električnom energijom</t>
  </si>
  <si>
    <t>311226</t>
  </si>
  <si>
    <t>Usluge dizanja i spuštanja u more brodova, jahti i brodica i istezališta</t>
  </si>
  <si>
    <t>311227</t>
  </si>
  <si>
    <t>Usluge zimovanja (na kopnu)</t>
  </si>
  <si>
    <t>311228</t>
  </si>
  <si>
    <t>Ostale nespomenute usluge</t>
  </si>
  <si>
    <t>31123</t>
  </si>
  <si>
    <t>Naknade za koncesiju</t>
  </si>
  <si>
    <t>311231</t>
  </si>
  <si>
    <t>Naknade za koncesiju za obavljanje lučkih djelatnosti</t>
  </si>
  <si>
    <t>3112311</t>
  </si>
  <si>
    <t>Fiksni dio koncesijske naknade</t>
  </si>
  <si>
    <t>3112312</t>
  </si>
  <si>
    <t>Promjenjivi dio koncesijske naknade</t>
  </si>
  <si>
    <t>311232</t>
  </si>
  <si>
    <t>Naknade za koncesiju za obavljanje ostalih gospodarskih djelatnosti</t>
  </si>
  <si>
    <t>3112321</t>
  </si>
  <si>
    <t>3112322</t>
  </si>
  <si>
    <t>31124</t>
  </si>
  <si>
    <t>34</t>
  </si>
  <si>
    <t>PRIHODI OD IMOVINE</t>
  </si>
  <si>
    <t>341</t>
  </si>
  <si>
    <t>Prihodi od financijske imovine</t>
  </si>
  <si>
    <t>3413</t>
  </si>
  <si>
    <t>3414</t>
  </si>
  <si>
    <t>Prihodi od zateznih kamata</t>
  </si>
  <si>
    <t>3418</t>
  </si>
  <si>
    <t>Ostali prihodi od financijske imovine</t>
  </si>
  <si>
    <t xml:space="preserve">  </t>
  </si>
  <si>
    <t>342</t>
  </si>
  <si>
    <t>Prihodi od nefinancijske imovine</t>
  </si>
  <si>
    <t>3421</t>
  </si>
  <si>
    <t>3422</t>
  </si>
  <si>
    <t>Ostali prihodi od nefinancijske imovine</t>
  </si>
  <si>
    <t>35</t>
  </si>
  <si>
    <t>PRIHODI OD DONACIJA</t>
  </si>
  <si>
    <t>351</t>
  </si>
  <si>
    <t>Prihodi od donacija iz proračuna (sučeljavanje)</t>
  </si>
  <si>
    <t>3511</t>
  </si>
  <si>
    <t>Prihodi od donacija iz državnog proračuna Republike Hrvatske</t>
  </si>
  <si>
    <t>3512</t>
  </si>
  <si>
    <t>3514</t>
  </si>
  <si>
    <t>EU - bespovratna sredstva</t>
  </si>
  <si>
    <t>352</t>
  </si>
  <si>
    <t>Prihodi od donacija inozemnih vlada i međunarodinih organizacija - FRAMESPORT</t>
  </si>
  <si>
    <t>353</t>
  </si>
  <si>
    <t>Prihodi od trgovačkih društava i ostalih pravnih osoba</t>
  </si>
  <si>
    <t>354</t>
  </si>
  <si>
    <t>Prihodi od građana i kućanstava</t>
  </si>
  <si>
    <t>355</t>
  </si>
  <si>
    <t>Ostali prihodi od donacija</t>
  </si>
  <si>
    <t>36</t>
  </si>
  <si>
    <t>OSTALI PRIHODI</t>
  </si>
  <si>
    <t>361</t>
  </si>
  <si>
    <t>Prihodi od naknada štete i refundacija</t>
  </si>
  <si>
    <t>3611</t>
  </si>
  <si>
    <t>Prihodi od naknade šteta</t>
  </si>
  <si>
    <t>3612</t>
  </si>
  <si>
    <t>Prihodi od refundacija</t>
  </si>
  <si>
    <t>362</t>
  </si>
  <si>
    <t>Prihodi od prodaje dugotrajne imovine</t>
  </si>
  <si>
    <t>363</t>
  </si>
  <si>
    <t>Ostali nespomenuti prihodi</t>
  </si>
  <si>
    <t>3631</t>
  </si>
  <si>
    <t>Otpis obveza</t>
  </si>
  <si>
    <t>3632</t>
  </si>
  <si>
    <t>Naplaćena dospjela/otpisana potraživanja</t>
  </si>
  <si>
    <t>3633</t>
  </si>
  <si>
    <t>36330</t>
  </si>
  <si>
    <t>Penali</t>
  </si>
  <si>
    <t>UKUPNO PRIHODI POSLOVANJA</t>
  </si>
  <si>
    <t>26</t>
  </si>
  <si>
    <t>OBVEZE ZA KREDITE I ZAJMOVE</t>
  </si>
  <si>
    <t>261</t>
  </si>
  <si>
    <t>Obveze za kredite banaka i ostalih kreditora</t>
  </si>
  <si>
    <t>2611</t>
  </si>
  <si>
    <t>Obveze za kredite u zemlji - primitak</t>
  </si>
  <si>
    <t>29</t>
  </si>
  <si>
    <t>292</t>
  </si>
  <si>
    <t>Odgođeni prihodi od donacija</t>
  </si>
  <si>
    <t>29220</t>
  </si>
  <si>
    <t>Odgođeni prihodi - donacija iz državnog proračuna RH (MPPI)</t>
  </si>
  <si>
    <t>29221</t>
  </si>
  <si>
    <t>Odgođeni prihodi - donacija iz proračuna L-S županije</t>
  </si>
  <si>
    <t>29222</t>
  </si>
  <si>
    <t>52</t>
  </si>
  <si>
    <t>REZULTAT POSLOVANJA</t>
  </si>
  <si>
    <t>522</t>
  </si>
  <si>
    <t>PRENESENI VIŠAK/MANJAK PRIHODA</t>
  </si>
  <si>
    <t>RASHODI</t>
  </si>
  <si>
    <t>6</t>
  </si>
  <si>
    <t>RASHODI ZA RADNIKE</t>
  </si>
  <si>
    <t>Plaće</t>
  </si>
  <si>
    <t>Plaće za redovni rad (u bruto iznosu)</t>
  </si>
  <si>
    <t>Plaće u naravi</t>
  </si>
  <si>
    <t xml:space="preserve">Plaće za prekovremeni rad </t>
  </si>
  <si>
    <t>Plaće za posebne uvjete rada</t>
  </si>
  <si>
    <t>Ostali rashodi za radnike</t>
  </si>
  <si>
    <t>4121</t>
  </si>
  <si>
    <t xml:space="preserve">Bonus za uspješan rad </t>
  </si>
  <si>
    <t>Nagrade (jubilarne nagrade, prigodne godišnje nagrade, posebne nagrade i sl.)</t>
  </si>
  <si>
    <t>Darovi (radnicima, djeci radnika i sl.)</t>
  </si>
  <si>
    <t>Otpremnine</t>
  </si>
  <si>
    <t>Naknade za bolest (za bolovanje duže od 90 dana)</t>
  </si>
  <si>
    <t>Naknade za slučaj smrti i invalidnosti</t>
  </si>
  <si>
    <t>Ostali nespomenuti rashodi za zaposlene</t>
  </si>
  <si>
    <t>Doprinosi na plaće</t>
  </si>
  <si>
    <t>Doprinosi za zdravstveno osiguranje i ozljede na radu</t>
  </si>
  <si>
    <t>MATERIJALNI RASHODI</t>
  </si>
  <si>
    <t>Naknada troškova radnicima</t>
  </si>
  <si>
    <t>Službena putovanja</t>
  </si>
  <si>
    <t>Naknada za prijevoz, za rad na terenu i odvojeni život</t>
  </si>
  <si>
    <t>Stručno usavršavanje radnika</t>
  </si>
  <si>
    <t>Naknade članovima u predstavničkim i izvršnim tijelima, povjerenstvima i sl.</t>
  </si>
  <si>
    <t>Naknade za obavljanje aktivnosti</t>
  </si>
  <si>
    <t>Naknade troškova službenih putovanja</t>
  </si>
  <si>
    <t>Naknade ostalih troškova</t>
  </si>
  <si>
    <t>Ostale naknade</t>
  </si>
  <si>
    <t>Naknade volonterima</t>
  </si>
  <si>
    <t>Naknade ostalim osobama izvan radnog odnosa</t>
  </si>
  <si>
    <t>Autorski honorari</t>
  </si>
  <si>
    <t>Ugovori o djelu</t>
  </si>
  <si>
    <t>Rashodi za usluge</t>
  </si>
  <si>
    <t>Usluge telefona, pošte i prijevoza</t>
  </si>
  <si>
    <t>Usluge tekućeg i investicijskog održavanja</t>
  </si>
  <si>
    <t>Usluge održavanja lučkih svjetala</t>
  </si>
  <si>
    <t>Usluge održavanja opreme</t>
  </si>
  <si>
    <t>Ostale usluge tekućeg i investicijskog održavanja</t>
  </si>
  <si>
    <t xml:space="preserve">Tekuće održavanje </t>
  </si>
  <si>
    <t>Popravci, sanacija i održavanje postojeće infrastrukture</t>
  </si>
  <si>
    <t>Održavanje vozila i plovila</t>
  </si>
  <si>
    <t>Usluge promidžbe i informiranja</t>
  </si>
  <si>
    <t>Komunalne usluge</t>
  </si>
  <si>
    <t>Usluge odvoza smeća</t>
  </si>
  <si>
    <t>42543</t>
  </si>
  <si>
    <t>Usluge prikupljanja i otpreme ulja i fekalnih voda</t>
  </si>
  <si>
    <t>42544</t>
  </si>
  <si>
    <t>Ostale nespomenute komunalne usluge</t>
  </si>
  <si>
    <t>42545</t>
  </si>
  <si>
    <t>Usluge čišćenja poslovnih prostora</t>
  </si>
  <si>
    <t>42546</t>
  </si>
  <si>
    <t>Usluga popisa i provjera plovila</t>
  </si>
  <si>
    <t>42547</t>
  </si>
  <si>
    <t>Usluge održavanja hortikulture</t>
  </si>
  <si>
    <t xml:space="preserve">Zakupnine i najamnine </t>
  </si>
  <si>
    <t>Zdravstvene i veterinarske usluge</t>
  </si>
  <si>
    <t>Analiza otpada</t>
  </si>
  <si>
    <t>Obvezni i preventivni zdravstveni pregledi radnika</t>
  </si>
  <si>
    <t>Intelektualne i osobne usluge</t>
  </si>
  <si>
    <t>Ugovori s agencijama za zapošljavanje (Studentski centar i sl.)</t>
  </si>
  <si>
    <t>42572</t>
  </si>
  <si>
    <t>Odvjetničke usluge, javnobilježničke usluge</t>
  </si>
  <si>
    <t>42573</t>
  </si>
  <si>
    <t>Revizorske usluge</t>
  </si>
  <si>
    <t>42574</t>
  </si>
  <si>
    <t>Knjigovodstvene usluge</t>
  </si>
  <si>
    <t>42575</t>
  </si>
  <si>
    <t>Usluge vještačenja</t>
  </si>
  <si>
    <t>42576</t>
  </si>
  <si>
    <t>Usluge nadzora</t>
  </si>
  <si>
    <t>42577</t>
  </si>
  <si>
    <t>Usluge projektne dokumentacije</t>
  </si>
  <si>
    <t>42578</t>
  </si>
  <si>
    <t>Ostale nespomenute intelektualne i osobne usluge</t>
  </si>
  <si>
    <t>Računalne usluge</t>
  </si>
  <si>
    <t>Ostale usluge</t>
  </si>
  <si>
    <t>Grafičke i tiskarske usluge</t>
  </si>
  <si>
    <t>Film i izrada fotografija</t>
  </si>
  <si>
    <t>Usluge objavljivanja - javna nabava</t>
  </si>
  <si>
    <t>Usluge privatne zaštite i čuvanja imovine</t>
  </si>
  <si>
    <t>Rashodi za materijal i energiju</t>
  </si>
  <si>
    <t>Materijal i sirovine - materijal u slučaju onečišćenja mora</t>
  </si>
  <si>
    <t>Energija</t>
  </si>
  <si>
    <t>426301-426302</t>
  </si>
  <si>
    <t>426303</t>
  </si>
  <si>
    <t>Električna energija</t>
  </si>
  <si>
    <t>Sitni inventar i autogume</t>
  </si>
  <si>
    <t>Radna odjeća i obuća</t>
  </si>
  <si>
    <t>Ostali nespomenuti materijalni rashodi</t>
  </si>
  <si>
    <t>Premije osiguranja</t>
  </si>
  <si>
    <t>Reprezentacija</t>
  </si>
  <si>
    <t>Članarine</t>
  </si>
  <si>
    <t>Kotizacije</t>
  </si>
  <si>
    <t xml:space="preserve">Ostali nespomenuti materijalni rashodi </t>
  </si>
  <si>
    <t>RASHODI AMORTIZACIJE</t>
  </si>
  <si>
    <t>FINANCIJSKI RASHODI</t>
  </si>
  <si>
    <t>Kamate na izdane vrijednosne papire</t>
  </si>
  <si>
    <t>Kamate na primljene kredite i zajmove</t>
  </si>
  <si>
    <t>Kamate na primljene kredite banaka i ostalih kreditora</t>
  </si>
  <si>
    <t>Kamate na primljene robne i ostale zajmove</t>
  </si>
  <si>
    <t>Kamate za odobrene, a nerealizirane zajmove</t>
  </si>
  <si>
    <t>Ostali financijski rashodi</t>
  </si>
  <si>
    <t>Bankarske usluge i usluge platnog prometa</t>
  </si>
  <si>
    <t>Negativne tečajne razlike i valutna klauzula</t>
  </si>
  <si>
    <t>Zatezna kamata</t>
  </si>
  <si>
    <t>Ostali nespomenuti financijski rashodi</t>
  </si>
  <si>
    <t>45</t>
  </si>
  <si>
    <t>DONACIJE</t>
  </si>
  <si>
    <t>Tekuće donacije</t>
  </si>
  <si>
    <t>Stipendije</t>
  </si>
  <si>
    <t>Kapitalne donacije</t>
  </si>
  <si>
    <t>Ostale kapitalne donacije</t>
  </si>
  <si>
    <t>OSTALI RASHODI</t>
  </si>
  <si>
    <t>Naknade štete pravnim i fizičkim osobama</t>
  </si>
  <si>
    <t>Penali, ležarine i drugo</t>
  </si>
  <si>
    <t>Naknade šteta radnicima</t>
  </si>
  <si>
    <t>Ugovorne kazne i ostale naknade štete</t>
  </si>
  <si>
    <t>Ostali nespomenuti rashodi</t>
  </si>
  <si>
    <t>Neotpisana vrijednost i drugi rashodi otuđene i rashodovane dugotrajne imovine</t>
  </si>
  <si>
    <t>Otpisana potraživanja</t>
  </si>
  <si>
    <t>Rashodi za ostala porezna davanja</t>
  </si>
  <si>
    <t>Ostali nepomenuti rashodi</t>
  </si>
  <si>
    <t>UKUPNO RASHODI POSLOVANJA</t>
  </si>
  <si>
    <t>05</t>
  </si>
  <si>
    <t>RASHODI ZA NABAVU NEFINANCIJSKE IMOVINE U PRIPREMI</t>
  </si>
  <si>
    <t>051</t>
  </si>
  <si>
    <t>Građevinski objekti</t>
  </si>
  <si>
    <t>0511</t>
  </si>
  <si>
    <t>Stambeni objekti</t>
  </si>
  <si>
    <t>0512</t>
  </si>
  <si>
    <t>Poslovni objekti</t>
  </si>
  <si>
    <t>0513</t>
  </si>
  <si>
    <t>Ostali građevinski objekti</t>
  </si>
  <si>
    <t>05131</t>
  </si>
  <si>
    <t>Lučka podgradnja (infrastruktura)</t>
  </si>
  <si>
    <t>05132</t>
  </si>
  <si>
    <t>Lučka nadgradnja (suprastruktura)</t>
  </si>
  <si>
    <t>05133</t>
  </si>
  <si>
    <t>Energetski i komunikacijski vodovi</t>
  </si>
  <si>
    <t>05134</t>
  </si>
  <si>
    <t>Skladišta, silosi, garaže i sl.</t>
  </si>
  <si>
    <t>052</t>
  </si>
  <si>
    <t>Postrojenja i oprema u pripremi</t>
  </si>
  <si>
    <t>0521</t>
  </si>
  <si>
    <t>Uredska oprema i namještaj u pripremi</t>
  </si>
  <si>
    <t>05211</t>
  </si>
  <si>
    <t>Uredski namještaj</t>
  </si>
  <si>
    <t>05212</t>
  </si>
  <si>
    <t>Računala i računalna oprema</t>
  </si>
  <si>
    <t>05213</t>
  </si>
  <si>
    <t>Ostala uredska oprema</t>
  </si>
  <si>
    <t>0522</t>
  </si>
  <si>
    <t>Komunikacijska oprema u pripremi</t>
  </si>
  <si>
    <t>05221</t>
  </si>
  <si>
    <t>Radio i televizijski prijemnici</t>
  </si>
  <si>
    <t>05222</t>
  </si>
  <si>
    <t>Telefoni i ostali telekomunikacijski uređaji</t>
  </si>
  <si>
    <t>05223</t>
  </si>
  <si>
    <t>Telefonske i telegrafske centrale s instalacijama</t>
  </si>
  <si>
    <t>05224</t>
  </si>
  <si>
    <t>Sustav video nadzora</t>
  </si>
  <si>
    <t>0523</t>
  </si>
  <si>
    <t>Komunalna oprema u pripremi</t>
  </si>
  <si>
    <t>05231</t>
  </si>
  <si>
    <t>Komunalna oprema (ormarići za struju i sl.)</t>
  </si>
  <si>
    <t>0524</t>
  </si>
  <si>
    <t>Oprema za održavanje i zaštitu</t>
  </si>
  <si>
    <t>0525</t>
  </si>
  <si>
    <t>Instrumenti, uređaji i strojevi u pripremi</t>
  </si>
  <si>
    <t>0526</t>
  </si>
  <si>
    <t>Uređaji, strojevi i oprema za ostale namjene - u pripremi</t>
  </si>
  <si>
    <t>053</t>
  </si>
  <si>
    <t>Prijevozna sredstva u pripremi</t>
  </si>
  <si>
    <t>0531</t>
  </si>
  <si>
    <t>Automobili i ostala prijevozna sredstva u cestovnom prometu</t>
  </si>
  <si>
    <t>0532</t>
  </si>
  <si>
    <t>Prijevozna sredstva u pomorskom prometu</t>
  </si>
  <si>
    <t>055</t>
  </si>
  <si>
    <t>Ostala nematerijalna proizvedena imovina u pripremi</t>
  </si>
  <si>
    <t>0551</t>
  </si>
  <si>
    <t>Ulaganje u računalne programe</t>
  </si>
  <si>
    <t>0552</t>
  </si>
  <si>
    <t>Ulaganje u projektnu dokumentaciju</t>
  </si>
  <si>
    <t>0553</t>
  </si>
  <si>
    <t>Usluge nadzora za izgradnju ostalih građevinskih objekata</t>
  </si>
  <si>
    <t>05531</t>
  </si>
  <si>
    <t>Usluge građevinskog nadzora</t>
  </si>
  <si>
    <t>05532</t>
  </si>
  <si>
    <t>Usluge projektanskog nadzora</t>
  </si>
  <si>
    <t>0554</t>
  </si>
  <si>
    <t>Vodni i komunalni doprinos za izgradnju ostalih građevinskih objekata</t>
  </si>
  <si>
    <t>05541</t>
  </si>
  <si>
    <t>Vodni doprinos</t>
  </si>
  <si>
    <t>056</t>
  </si>
  <si>
    <t>Ostala nefinancijska imovina u pripremi</t>
  </si>
  <si>
    <t>UKUPNO RASHODI ZA NABAVU NEFINANCIJSKE IMOVINE</t>
  </si>
  <si>
    <t>Obveze za kredite u zemlji - otplata</t>
  </si>
  <si>
    <t>Članak 3.</t>
  </si>
  <si>
    <t>Gorivo za vozila i plovila</t>
  </si>
  <si>
    <t>Ostali prihodi poslovanja</t>
  </si>
  <si>
    <t>Uredski materijal i ostali materijalni rashodi</t>
  </si>
  <si>
    <t>Predsjednik Upravnog vijeća</t>
  </si>
  <si>
    <t>Krunoslav Tomljanović, mag.oec.</t>
  </si>
  <si>
    <t>LUČKA UPRAVA SENJ</t>
  </si>
  <si>
    <t>FINANCIJSKI PLAN LUČKE UPRAVE SENJ ZA 2026. GODINU</t>
  </si>
  <si>
    <t>Financijski plan Lučke uprave Senj za 2026. godinu (u daljnjem tekstu: Financijski plan) sastoji se od Računa prihoda i rashoda.</t>
  </si>
  <si>
    <t>Ovaj Financijski plan stupa na snagu danom donošenja, a primjenjuje se od 1. siječnja 2026. godine.</t>
  </si>
  <si>
    <t>URBROJ: 2125-1-10-25-1</t>
  </si>
  <si>
    <t>Prihodi od zakupa i iznajmljivanja imovine</t>
  </si>
  <si>
    <t>Prihodi od donacija iz proračuna jedinica lokalne i područne (regionalne) samouprave</t>
  </si>
  <si>
    <t>351200</t>
  </si>
  <si>
    <t>351201</t>
  </si>
  <si>
    <t>351202</t>
  </si>
  <si>
    <t>Prihodi od donacija iz proračuna JP(R)S - osnivača</t>
  </si>
  <si>
    <t>Prihodi od donacija iz proračuna - Grad Senj</t>
  </si>
  <si>
    <t>Prihodi od donacija iz proračuna - Općina Karlobag</t>
  </si>
  <si>
    <t>PLAN ZA 
2026. 
GODINU</t>
  </si>
  <si>
    <t>PROJEKCIJA ZA 2027. 
GODINU</t>
  </si>
  <si>
    <t>PROJEKCIJA ZA 2028. GODINU</t>
  </si>
  <si>
    <t>PROJEKCIJA ZA 2027. GODINU</t>
  </si>
  <si>
    <t>-</t>
  </si>
  <si>
    <t>Prihodi od kamata na oročena sredstva i depozite po viđenju</t>
  </si>
  <si>
    <t>Odgođeni prihodi - donacija iz proračuna jedinica lokalnih samouprava (gradovi, općine)</t>
  </si>
  <si>
    <t>KLASA: 400-01/25-03/3</t>
  </si>
  <si>
    <t>Kazne, penali i naknade štete</t>
  </si>
  <si>
    <t>SVEUKUPNO RASHODI POSLOVANJA</t>
  </si>
  <si>
    <t>SVEUKUPNO PRIHODI POSLOVANJA</t>
  </si>
  <si>
    <t>U Senju, 4. prosinca 2025. godine</t>
  </si>
  <si>
    <r>
      <t>Na temelju članka 92. Zakona o pomorskom dobru i morskim lukama ("Narodne novine" br. 83/23), članka</t>
    </r>
    <r>
      <rPr>
        <sz val="12"/>
        <rFont val="Times"/>
        <family val="1"/>
      </rPr>
      <t xml:space="preserve"> 11</t>
    </r>
    <r>
      <rPr>
        <sz val="12"/>
        <color rgb="FF000000"/>
        <rFont val="Times"/>
        <family val="1"/>
      </rPr>
      <t xml:space="preserve">. Statuta Lučke uprave Senj i članka 8. Poslovnika o radu Upravnog vijeća Lučke uprave Senj, Upravno vijeće Lučke uprave Senj na svojoj 14. redovnoj sjednici održanoj dana 4. prosinca 2025. donijelo je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</si>
</sst>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n&quot;_-;\-* #,##0.00\ &quot;kn&quot;_-;_-* &quot;-&quot;??\ &quot;kn&quot;_-;_-@_-"/>
    <numFmt numFmtId="164" formatCode="[$-41A]General"/>
    <numFmt numFmtId="165" formatCode="[$-41A]#,##0.00"/>
    <numFmt numFmtId="166" formatCode="#,##0.0"/>
    <numFmt numFmtId="167" formatCode="_-* #,##0.00\ [$€-1]_-;\-* #,##0.00\ [$€-1]_-;_-* &quot;-&quot;??\ [$€-1]_-;_-@_-"/>
    <numFmt numFmtId="168" formatCode="#,##0.00_ ;\-#,##0.00\ "/>
    <numFmt numFmtId="169" formatCode="#,##0.00\ &quot;kn&quot;"/>
    <numFmt numFmtId="170" formatCode="[$-41A]#,##0"/>
  </numFmts>
  <fonts count="46" x14ac:knownFonts="1">
    <font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Times"/>
      <family val="1"/>
    </font>
    <font>
      <sz val="11"/>
      <name val="Times"/>
      <family val="1"/>
    </font>
    <font>
      <sz val="9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1"/>
      <color rgb="FF000000"/>
      <name val="Times"/>
      <family val="1"/>
    </font>
    <font>
      <b/>
      <sz val="11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b/>
      <sz val="9"/>
      <color rgb="FF000000"/>
      <name val="Times"/>
      <family val="1"/>
    </font>
    <font>
      <sz val="11"/>
      <color rgb="FF000000"/>
      <name val="Times"/>
      <family val="1"/>
      <charset val="238"/>
    </font>
    <font>
      <b/>
      <sz val="11"/>
      <color rgb="FF000000"/>
      <name val="Times"/>
      <family val="1"/>
      <charset val="238"/>
    </font>
    <font>
      <b/>
      <sz val="12"/>
      <color rgb="FF000000"/>
      <name val="Times"/>
      <family val="1"/>
    </font>
    <font>
      <b/>
      <sz val="11"/>
      <color rgb="FF000000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10"/>
      <color rgb="FF000000"/>
      <name val="Times"/>
      <family val="1"/>
    </font>
    <font>
      <sz val="10"/>
      <color rgb="FF000000"/>
      <name val="Times"/>
      <family val="1"/>
    </font>
    <font>
      <sz val="10"/>
      <name val="Times"/>
      <family val="1"/>
    </font>
    <font>
      <sz val="11"/>
      <color rgb="FFFF0000"/>
      <name val="Times"/>
      <family val="1"/>
    </font>
    <font>
      <b/>
      <sz val="10"/>
      <name val="Times"/>
      <family val="1"/>
    </font>
    <font>
      <b/>
      <sz val="11"/>
      <color rgb="FFFF0000"/>
      <name val="Calibri"/>
      <family val="2"/>
      <charset val="238"/>
    </font>
    <font>
      <b/>
      <sz val="11"/>
      <name val="Times"/>
      <family val="1"/>
    </font>
    <font>
      <b/>
      <sz val="11"/>
      <color rgb="FFFF0000"/>
      <name val="Times"/>
      <family val="1"/>
    </font>
    <font>
      <b/>
      <sz val="9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sz val="9"/>
      <color rgb="FF008000"/>
      <name val="Arial"/>
      <family val="2"/>
      <charset val="238"/>
    </font>
    <font>
      <sz val="9"/>
      <name val="Calibri"/>
      <family val="2"/>
      <charset val="238"/>
    </font>
    <font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2"/>
      <color rgb="FF000000"/>
      <name val="Times"/>
      <family val="1"/>
    </font>
    <font>
      <sz val="12"/>
      <name val="Times"/>
      <family val="1"/>
    </font>
    <font>
      <sz val="12"/>
      <color rgb="FFFF0000"/>
      <name val="Times"/>
      <family val="1"/>
    </font>
    <font>
      <sz val="10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Times"/>
      <family val="1"/>
    </font>
    <font>
      <sz val="10"/>
      <color rgb="FF000000"/>
      <name val="Times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164" fontId="6" fillId="0" borderId="0" applyBorder="0" applyProtection="0"/>
  </cellStyleXfs>
  <cellXfs count="412">
    <xf numFmtId="0" fontId="0" fillId="0" borderId="0" xfId="0"/>
    <xf numFmtId="0" fontId="5" fillId="0" borderId="0" xfId="0" applyFont="1" applyAlignment="1">
      <alignment horizontal="left" vertical="center" wrapText="1"/>
    </xf>
    <xf numFmtId="164" fontId="7" fillId="0" borderId="0" xfId="2" applyFont="1" applyProtection="1">
      <protection locked="0"/>
    </xf>
    <xf numFmtId="164" fontId="7" fillId="0" borderId="0" xfId="2" applyFont="1"/>
    <xf numFmtId="164" fontId="9" fillId="0" borderId="0" xfId="2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164" fontId="5" fillId="0" borderId="0" xfId="2" applyFont="1" applyAlignment="1" applyProtection="1">
      <alignment horizontal="left" vertical="center" wrapText="1"/>
      <protection locked="0"/>
    </xf>
    <xf numFmtId="164" fontId="11" fillId="0" borderId="0" xfId="2" applyFont="1" applyAlignment="1" applyProtection="1">
      <alignment horizontal="center" vertical="center" wrapText="1"/>
      <protection locked="0"/>
    </xf>
    <xf numFmtId="164" fontId="5" fillId="0" borderId="0" xfId="2" applyFont="1" applyAlignment="1" applyProtection="1">
      <alignment horizontal="left" vertical="center"/>
      <protection locked="0"/>
    </xf>
    <xf numFmtId="165" fontId="7" fillId="0" borderId="0" xfId="2" applyNumberFormat="1" applyFont="1" applyProtection="1">
      <protection locked="0"/>
    </xf>
    <xf numFmtId="164" fontId="11" fillId="0" borderId="0" xfId="2" applyFont="1" applyBorder="1" applyAlignment="1" applyProtection="1">
      <alignment vertical="center"/>
      <protection locked="0"/>
    </xf>
    <xf numFmtId="49" fontId="16" fillId="0" borderId="0" xfId="2" applyNumberFormat="1" applyFont="1" applyBorder="1" applyAlignment="1" applyProtection="1">
      <alignment horizontal="center" vertical="center" wrapText="1"/>
      <protection locked="0"/>
    </xf>
    <xf numFmtId="164" fontId="17" fillId="0" borderId="0" xfId="2" applyFont="1" applyProtection="1">
      <protection locked="0"/>
    </xf>
    <xf numFmtId="164" fontId="17" fillId="0" borderId="0" xfId="2" applyFont="1" applyBorder="1" applyProtection="1">
      <protection locked="0"/>
    </xf>
    <xf numFmtId="49" fontId="12" fillId="0" borderId="10" xfId="2" applyNumberFormat="1" applyFont="1" applyBorder="1" applyAlignment="1" applyProtection="1">
      <alignment horizontal="center" vertical="center" wrapText="1"/>
      <protection locked="0"/>
    </xf>
    <xf numFmtId="49" fontId="12" fillId="0" borderId="3" xfId="2" applyNumberFormat="1" applyFont="1" applyBorder="1" applyAlignment="1" applyProtection="1">
      <alignment horizontal="center" vertical="center" wrapText="1"/>
      <protection locked="0"/>
    </xf>
    <xf numFmtId="164" fontId="12" fillId="0" borderId="11" xfId="2" applyFont="1" applyBorder="1" applyAlignment="1" applyProtection="1">
      <alignment horizontal="center" vertical="center"/>
      <protection locked="0"/>
    </xf>
    <xf numFmtId="164" fontId="10" fillId="0" borderId="0" xfId="2" applyFont="1" applyBorder="1" applyAlignment="1" applyProtection="1">
      <alignment horizontal="center" vertical="center"/>
      <protection locked="0"/>
    </xf>
    <xf numFmtId="49" fontId="18" fillId="0" borderId="12" xfId="2" applyNumberFormat="1" applyFont="1" applyBorder="1" applyAlignment="1" applyProtection="1">
      <alignment horizontal="center" vertical="center" wrapText="1"/>
      <protection locked="0"/>
    </xf>
    <xf numFmtId="4" fontId="8" fillId="0" borderId="16" xfId="1" applyNumberFormat="1" applyFont="1" applyFill="1" applyBorder="1" applyAlignment="1" applyProtection="1">
      <alignment horizontal="right" vertical="center" wrapText="1"/>
      <protection locked="0"/>
    </xf>
    <xf numFmtId="166" fontId="11" fillId="0" borderId="0" xfId="2" applyNumberFormat="1" applyFont="1" applyBorder="1" applyAlignment="1">
      <alignment horizontal="right" vertical="center"/>
    </xf>
    <xf numFmtId="164" fontId="7" fillId="0" borderId="0" xfId="2" applyFont="1" applyBorder="1" applyProtection="1">
      <protection locked="0"/>
    </xf>
    <xf numFmtId="49" fontId="18" fillId="0" borderId="18" xfId="2" applyNumberFormat="1" applyFont="1" applyBorder="1" applyAlignment="1" applyProtection="1">
      <alignment horizontal="center" vertical="center" wrapText="1"/>
      <protection locked="0"/>
    </xf>
    <xf numFmtId="49" fontId="18" fillId="0" borderId="19" xfId="2" applyNumberFormat="1" applyFont="1" applyBorder="1" applyAlignment="1" applyProtection="1">
      <alignment horizontal="center" vertical="center" wrapText="1"/>
      <protection locked="0"/>
    </xf>
    <xf numFmtId="4" fontId="3" fillId="0" borderId="19" xfId="1" applyNumberFormat="1" applyFont="1" applyBorder="1" applyAlignment="1" applyProtection="1">
      <alignment horizontal="right" vertical="center" wrapText="1"/>
      <protection locked="0"/>
    </xf>
    <xf numFmtId="9" fontId="11" fillId="0" borderId="0" xfId="2" applyNumberFormat="1" applyFont="1" applyBorder="1" applyAlignment="1">
      <alignment horizontal="right"/>
    </xf>
    <xf numFmtId="49" fontId="19" fillId="0" borderId="18" xfId="2" applyNumberFormat="1" applyFont="1" applyBorder="1" applyAlignment="1" applyProtection="1">
      <alignment horizontal="left" vertical="center" wrapText="1"/>
      <protection locked="0"/>
    </xf>
    <xf numFmtId="4" fontId="8" fillId="0" borderId="19" xfId="1" applyNumberFormat="1" applyFont="1" applyFill="1" applyBorder="1" applyAlignment="1" applyProtection="1">
      <alignment horizontal="right" vertical="center" wrapText="1"/>
      <protection locked="0"/>
    </xf>
    <xf numFmtId="49" fontId="20" fillId="0" borderId="18" xfId="2" applyNumberFormat="1" applyFont="1" applyBorder="1" applyAlignment="1" applyProtection="1">
      <alignment horizontal="left" vertical="center" wrapText="1"/>
      <protection locked="0"/>
    </xf>
    <xf numFmtId="49" fontId="18" fillId="0" borderId="19" xfId="2" applyNumberFormat="1" applyFont="1" applyBorder="1" applyAlignment="1" applyProtection="1">
      <alignment horizontal="left" vertical="center" wrapText="1"/>
      <protection locked="0"/>
    </xf>
    <xf numFmtId="49" fontId="18" fillId="0" borderId="19" xfId="2" applyNumberFormat="1" applyFont="1" applyBorder="1" applyAlignment="1" applyProtection="1">
      <alignment horizontal="center" vertical="center"/>
      <protection locked="0"/>
    </xf>
    <xf numFmtId="49" fontId="19" fillId="0" borderId="22" xfId="2" applyNumberFormat="1" applyFont="1" applyBorder="1" applyAlignment="1" applyProtection="1">
      <alignment horizontal="center" vertical="center" wrapText="1"/>
      <protection locked="0"/>
    </xf>
    <xf numFmtId="49" fontId="19" fillId="0" borderId="19" xfId="2" applyNumberFormat="1" applyFont="1" applyBorder="1" applyAlignment="1" applyProtection="1">
      <alignment horizontal="center" vertical="center" wrapText="1"/>
      <protection locked="0"/>
    </xf>
    <xf numFmtId="4" fontId="3" fillId="0" borderId="20" xfId="1" applyNumberFormat="1" applyFont="1" applyBorder="1" applyAlignment="1" applyProtection="1">
      <alignment horizontal="right" vertical="center" wrapText="1"/>
      <protection locked="0"/>
    </xf>
    <xf numFmtId="166" fontId="5" fillId="0" borderId="0" xfId="2" applyNumberFormat="1" applyFont="1" applyBorder="1" applyAlignment="1">
      <alignment horizontal="right" vertical="center"/>
    </xf>
    <xf numFmtId="4" fontId="3" fillId="0" borderId="20" xfId="1" applyNumberFormat="1" applyFont="1" applyFill="1" applyBorder="1" applyAlignment="1" applyProtection="1">
      <alignment horizontal="right" vertical="center" wrapText="1"/>
      <protection locked="0"/>
    </xf>
    <xf numFmtId="166" fontId="5" fillId="0" borderId="0" xfId="2" applyNumberFormat="1" applyFont="1" applyBorder="1" applyAlignment="1">
      <alignment horizontal="right"/>
    </xf>
    <xf numFmtId="166" fontId="11" fillId="0" borderId="0" xfId="2" applyNumberFormat="1" applyFont="1" applyBorder="1" applyAlignment="1">
      <alignment horizontal="right"/>
    </xf>
    <xf numFmtId="4" fontId="21" fillId="0" borderId="20" xfId="1" applyNumberFormat="1" applyFont="1" applyFill="1" applyBorder="1" applyAlignment="1" applyProtection="1">
      <alignment horizontal="center" vertical="center" wrapText="1"/>
      <protection locked="0"/>
    </xf>
    <xf numFmtId="4" fontId="21" fillId="0" borderId="20" xfId="1" applyNumberFormat="1" applyFont="1" applyFill="1" applyBorder="1" applyAlignment="1" applyProtection="1">
      <alignment horizontal="right" vertical="center" wrapText="1"/>
      <protection locked="0"/>
    </xf>
    <xf numFmtId="49" fontId="19" fillId="0" borderId="18" xfId="2" applyNumberFormat="1" applyFont="1" applyBorder="1" applyAlignment="1" applyProtection="1">
      <alignment horizontal="left" vertical="center"/>
      <protection locked="0"/>
    </xf>
    <xf numFmtId="49" fontId="18" fillId="0" borderId="19" xfId="2" applyNumberFormat="1" applyFont="1" applyBorder="1" applyAlignment="1" applyProtection="1">
      <alignment horizontal="left" vertical="center"/>
      <protection locked="0"/>
    </xf>
    <xf numFmtId="49" fontId="19" fillId="0" borderId="22" xfId="2" applyNumberFormat="1" applyFont="1" applyBorder="1" applyAlignment="1" applyProtection="1">
      <alignment horizontal="center" vertical="center"/>
      <protection locked="0"/>
    </xf>
    <xf numFmtId="49" fontId="19" fillId="0" borderId="19" xfId="2" applyNumberFormat="1" applyFont="1" applyBorder="1" applyAlignment="1" applyProtection="1">
      <alignment horizontal="center" vertical="center"/>
      <protection locked="0"/>
    </xf>
    <xf numFmtId="49" fontId="19" fillId="0" borderId="25" xfId="2" applyNumberFormat="1" applyFont="1" applyBorder="1" applyAlignment="1" applyProtection="1">
      <alignment horizontal="left" vertical="center"/>
      <protection locked="0"/>
    </xf>
    <xf numFmtId="49" fontId="18" fillId="0" borderId="26" xfId="2" applyNumberFormat="1" applyFont="1" applyBorder="1" applyAlignment="1" applyProtection="1">
      <alignment horizontal="left" vertical="center"/>
      <protection locked="0"/>
    </xf>
    <xf numFmtId="49" fontId="18" fillId="0" borderId="26" xfId="2" applyNumberFormat="1" applyFont="1" applyBorder="1" applyAlignment="1" applyProtection="1">
      <alignment horizontal="center" vertical="center"/>
      <protection locked="0"/>
    </xf>
    <xf numFmtId="4" fontId="8" fillId="0" borderId="27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20" xfId="1" applyNumberFormat="1" applyFont="1" applyFill="1" applyBorder="1" applyAlignment="1" applyProtection="1">
      <alignment horizontal="right" vertical="center" wrapText="1"/>
      <protection locked="0"/>
    </xf>
    <xf numFmtId="4" fontId="3" fillId="0" borderId="28" xfId="1" applyNumberFormat="1" applyFont="1" applyBorder="1" applyAlignment="1" applyProtection="1">
      <alignment horizontal="right" vertical="center" wrapText="1"/>
      <protection locked="0"/>
    </xf>
    <xf numFmtId="49" fontId="19" fillId="0" borderId="29" xfId="2" applyNumberFormat="1" applyFont="1" applyBorder="1" applyAlignment="1" applyProtection="1">
      <alignment horizontal="left" vertical="center"/>
      <protection locked="0"/>
    </xf>
    <xf numFmtId="49" fontId="18" fillId="0" borderId="30" xfId="2" applyNumberFormat="1" applyFont="1" applyBorder="1" applyAlignment="1" applyProtection="1">
      <alignment horizontal="center" vertical="center"/>
      <protection locked="0"/>
    </xf>
    <xf numFmtId="4" fontId="8" fillId="0" borderId="31" xfId="1" applyNumberFormat="1" applyFont="1" applyFill="1" applyBorder="1" applyAlignment="1" applyProtection="1">
      <alignment horizontal="right" vertical="center" wrapText="1"/>
      <protection locked="0"/>
    </xf>
    <xf numFmtId="166" fontId="11" fillId="0" borderId="0" xfId="2" applyNumberFormat="1" applyFont="1" applyBorder="1" applyAlignment="1">
      <alignment horizontal="center" vertical="center"/>
    </xf>
    <xf numFmtId="49" fontId="18" fillId="0" borderId="12" xfId="2" applyNumberFormat="1" applyFont="1" applyBorder="1" applyAlignment="1" applyProtection="1">
      <alignment horizontal="center" vertical="center"/>
      <protection locked="0"/>
    </xf>
    <xf numFmtId="49" fontId="19" fillId="0" borderId="18" xfId="2" applyNumberFormat="1" applyFont="1" applyBorder="1" applyAlignment="1" applyProtection="1">
      <alignment horizontal="center" vertical="center"/>
      <protection locked="0"/>
    </xf>
    <xf numFmtId="4" fontId="8" fillId="0" borderId="20" xfId="1" applyNumberFormat="1" applyFont="1" applyBorder="1" applyAlignment="1" applyProtection="1">
      <alignment horizontal="right" vertical="center" wrapText="1"/>
      <protection locked="0"/>
    </xf>
    <xf numFmtId="4" fontId="4" fillId="0" borderId="20" xfId="1" applyNumberFormat="1" applyFont="1" applyFill="1" applyBorder="1" applyAlignment="1" applyProtection="1">
      <alignment horizontal="right" vertical="center" wrapText="1"/>
      <protection locked="0"/>
    </xf>
    <xf numFmtId="49" fontId="18" fillId="0" borderId="30" xfId="2" applyNumberFormat="1" applyFont="1" applyBorder="1" applyAlignment="1" applyProtection="1">
      <alignment horizontal="left" vertical="center"/>
      <protection locked="0"/>
    </xf>
    <xf numFmtId="49" fontId="19" fillId="0" borderId="30" xfId="2" applyNumberFormat="1" applyFont="1" applyBorder="1" applyAlignment="1" applyProtection="1">
      <alignment horizontal="center" vertical="center"/>
      <protection locked="0"/>
    </xf>
    <xf numFmtId="4" fontId="8" fillId="0" borderId="13" xfId="1" applyNumberFormat="1" applyFont="1" applyFill="1" applyBorder="1" applyAlignment="1" applyProtection="1">
      <alignment horizontal="right" vertical="center" wrapText="1"/>
      <protection locked="0"/>
    </xf>
    <xf numFmtId="49" fontId="19" fillId="0" borderId="35" xfId="2" applyNumberFormat="1" applyFont="1" applyBorder="1" applyAlignment="1" applyProtection="1">
      <alignment horizontal="center" vertical="center"/>
      <protection locked="0"/>
    </xf>
    <xf numFmtId="49" fontId="18" fillId="0" borderId="36" xfId="2" applyNumberFormat="1" applyFont="1" applyBorder="1" applyAlignment="1" applyProtection="1">
      <alignment horizontal="center" vertical="center"/>
      <protection locked="0"/>
    </xf>
    <xf numFmtId="4" fontId="8" fillId="0" borderId="28" xfId="1" applyNumberFormat="1" applyFont="1" applyBorder="1" applyAlignment="1" applyProtection="1">
      <alignment horizontal="right" vertical="center" wrapText="1"/>
      <protection locked="0"/>
    </xf>
    <xf numFmtId="49" fontId="18" fillId="0" borderId="18" xfId="2" applyNumberFormat="1" applyFont="1" applyBorder="1" applyAlignment="1" applyProtection="1">
      <alignment horizontal="center" vertical="center"/>
      <protection locked="0"/>
    </xf>
    <xf numFmtId="4" fontId="8" fillId="0" borderId="19" xfId="1" applyNumberFormat="1" applyFont="1" applyBorder="1" applyAlignment="1" applyProtection="1">
      <alignment horizontal="right" vertical="center" wrapText="1"/>
      <protection locked="0"/>
    </xf>
    <xf numFmtId="4" fontId="3" fillId="0" borderId="19" xfId="1" applyNumberFormat="1" applyFont="1" applyFill="1" applyBorder="1" applyAlignment="1" applyProtection="1">
      <alignment horizontal="right" vertical="center" wrapText="1"/>
      <protection locked="0"/>
    </xf>
    <xf numFmtId="49" fontId="19" fillId="0" borderId="36" xfId="2" applyNumberFormat="1" applyFont="1" applyBorder="1" applyAlignment="1" applyProtection="1">
      <alignment horizontal="center" vertical="center"/>
      <protection locked="0"/>
    </xf>
    <xf numFmtId="4" fontId="3" fillId="0" borderId="36" xfId="1" applyNumberFormat="1" applyFont="1" applyBorder="1" applyAlignment="1" applyProtection="1">
      <alignment horizontal="right" vertical="center" wrapText="1"/>
      <protection locked="0"/>
    </xf>
    <xf numFmtId="49" fontId="18" fillId="0" borderId="2" xfId="2" applyNumberFormat="1" applyFont="1" applyBorder="1" applyAlignment="1" applyProtection="1">
      <alignment horizontal="left" vertical="center"/>
      <protection locked="0"/>
    </xf>
    <xf numFmtId="49" fontId="18" fillId="0" borderId="18" xfId="2" applyNumberFormat="1" applyFont="1" applyBorder="1" applyAlignment="1" applyProtection="1">
      <alignment horizontal="left" vertical="center"/>
      <protection locked="0"/>
    </xf>
    <xf numFmtId="49" fontId="18" fillId="0" borderId="19" xfId="2" applyNumberFormat="1" applyFont="1" applyBorder="1" applyAlignment="1" applyProtection="1">
      <alignment horizontal="center"/>
      <protection locked="0"/>
    </xf>
    <xf numFmtId="49" fontId="19" fillId="0" borderId="19" xfId="2" applyNumberFormat="1" applyFont="1" applyBorder="1" applyAlignment="1" applyProtection="1">
      <alignment vertical="center"/>
      <protection locked="0"/>
    </xf>
    <xf numFmtId="49" fontId="18" fillId="0" borderId="25" xfId="2" applyNumberFormat="1" applyFont="1" applyBorder="1" applyAlignment="1" applyProtection="1">
      <alignment horizontal="left" vertical="center"/>
      <protection locked="0"/>
    </xf>
    <xf numFmtId="4" fontId="3" fillId="0" borderId="28" xfId="1" applyNumberFormat="1" applyFont="1" applyFill="1" applyBorder="1" applyAlignment="1" applyProtection="1">
      <alignment horizontal="right" vertical="center" wrapText="1"/>
      <protection locked="0"/>
    </xf>
    <xf numFmtId="49" fontId="18" fillId="0" borderId="29" xfId="2" applyNumberFormat="1" applyFont="1" applyBorder="1" applyAlignment="1" applyProtection="1">
      <alignment horizontal="left" vertical="center"/>
      <protection locked="0"/>
    </xf>
    <xf numFmtId="49" fontId="12" fillId="0" borderId="40" xfId="2" applyNumberFormat="1" applyFont="1" applyBorder="1" applyAlignment="1" applyProtection="1">
      <alignment horizontal="center" vertical="center" wrapText="1"/>
      <protection locked="0"/>
    </xf>
    <xf numFmtId="49" fontId="10" fillId="0" borderId="0" xfId="2" applyNumberFormat="1" applyFont="1" applyBorder="1" applyAlignment="1" applyProtection="1">
      <alignment horizontal="center" wrapText="1"/>
      <protection locked="0"/>
    </xf>
    <xf numFmtId="164" fontId="19" fillId="0" borderId="12" xfId="2" applyFont="1" applyBorder="1" applyAlignment="1">
      <alignment vertical="center"/>
    </xf>
    <xf numFmtId="49" fontId="18" fillId="0" borderId="16" xfId="2" applyNumberFormat="1" applyFont="1" applyBorder="1" applyAlignment="1">
      <alignment horizontal="center" vertical="center"/>
    </xf>
    <xf numFmtId="4" fontId="8" fillId="0" borderId="13" xfId="1" applyNumberFormat="1" applyFont="1" applyBorder="1" applyAlignment="1" applyProtection="1">
      <alignment horizontal="right" vertical="center"/>
      <protection locked="0"/>
    </xf>
    <xf numFmtId="164" fontId="19" fillId="0" borderId="18" xfId="2" applyFont="1" applyBorder="1" applyAlignment="1">
      <alignment vertical="center"/>
    </xf>
    <xf numFmtId="49" fontId="18" fillId="0" borderId="19" xfId="2" applyNumberFormat="1" applyFont="1" applyBorder="1" applyAlignment="1">
      <alignment vertical="center"/>
    </xf>
    <xf numFmtId="49" fontId="18" fillId="0" borderId="19" xfId="2" applyNumberFormat="1" applyFont="1" applyBorder="1" applyAlignment="1">
      <alignment horizontal="center" vertical="center"/>
    </xf>
    <xf numFmtId="4" fontId="8" fillId="0" borderId="20" xfId="1" applyNumberFormat="1" applyFont="1" applyBorder="1" applyAlignment="1" applyProtection="1">
      <alignment vertical="center"/>
      <protection locked="0"/>
    </xf>
    <xf numFmtId="49" fontId="19" fillId="0" borderId="19" xfId="2" applyNumberFormat="1" applyFont="1" applyBorder="1" applyAlignment="1">
      <alignment horizontal="center" vertical="center"/>
    </xf>
    <xf numFmtId="4" fontId="3" fillId="0" borderId="20" xfId="1" applyNumberFormat="1" applyFont="1" applyFill="1" applyBorder="1" applyAlignment="1" applyProtection="1">
      <alignment vertical="center"/>
      <protection locked="0"/>
    </xf>
    <xf numFmtId="166" fontId="5" fillId="0" borderId="0" xfId="2" applyNumberFormat="1" applyFont="1" applyBorder="1" applyAlignment="1">
      <alignment horizontal="center" vertical="center"/>
    </xf>
    <xf numFmtId="4" fontId="3" fillId="0" borderId="19" xfId="1" applyNumberFormat="1" applyFont="1" applyFill="1" applyBorder="1" applyAlignment="1" applyProtection="1">
      <alignment horizontal="right" vertical="center"/>
      <protection locked="0"/>
    </xf>
    <xf numFmtId="166" fontId="23" fillId="0" borderId="41" xfId="2" applyNumberFormat="1" applyFont="1" applyBorder="1" applyAlignment="1">
      <alignment horizontal="center" vertical="center"/>
    </xf>
    <xf numFmtId="4" fontId="8" fillId="0" borderId="20" xfId="1" applyNumberFormat="1" applyFont="1" applyBorder="1" applyAlignment="1" applyProtection="1">
      <alignment horizontal="right" vertical="center"/>
      <protection locked="0"/>
    </xf>
    <xf numFmtId="4" fontId="3" fillId="0" borderId="20" xfId="1" applyNumberFormat="1" applyFont="1" applyFill="1" applyBorder="1" applyAlignment="1" applyProtection="1">
      <alignment horizontal="right" vertical="center"/>
      <protection locked="0"/>
    </xf>
    <xf numFmtId="4" fontId="21" fillId="0" borderId="20" xfId="1" applyNumberFormat="1" applyFont="1" applyBorder="1" applyAlignment="1" applyProtection="1">
      <alignment horizontal="right" vertical="center"/>
      <protection locked="0"/>
    </xf>
    <xf numFmtId="166" fontId="26" fillId="0" borderId="0" xfId="2" applyNumberFormat="1" applyFont="1" applyBorder="1" applyAlignment="1">
      <alignment horizontal="center" vertical="center"/>
    </xf>
    <xf numFmtId="4" fontId="3" fillId="0" borderId="28" xfId="1" applyNumberFormat="1" applyFont="1" applyFill="1" applyBorder="1" applyAlignment="1" applyProtection="1">
      <alignment horizontal="right" vertical="center"/>
      <protection locked="0"/>
    </xf>
    <xf numFmtId="4" fontId="3" fillId="0" borderId="20" xfId="1" applyNumberFormat="1" applyFont="1" applyBorder="1" applyAlignment="1" applyProtection="1">
      <alignment horizontal="right" vertical="center"/>
      <protection locked="0"/>
    </xf>
    <xf numFmtId="166" fontId="27" fillId="0" borderId="0" xfId="2" applyNumberFormat="1" applyFont="1" applyBorder="1" applyAlignment="1">
      <alignment horizontal="center" vertical="center"/>
    </xf>
    <xf numFmtId="164" fontId="28" fillId="0" borderId="0" xfId="2" applyFont="1" applyBorder="1" applyProtection="1">
      <protection locked="0"/>
    </xf>
    <xf numFmtId="164" fontId="28" fillId="0" borderId="0" xfId="2" applyFont="1" applyProtection="1">
      <protection locked="0"/>
    </xf>
    <xf numFmtId="164" fontId="28" fillId="0" borderId="0" xfId="2" applyFont="1"/>
    <xf numFmtId="164" fontId="19" fillId="0" borderId="19" xfId="2" applyFont="1" applyBorder="1" applyAlignment="1">
      <alignment horizontal="center" vertical="center"/>
    </xf>
    <xf numFmtId="4" fontId="8" fillId="0" borderId="20" xfId="1" applyNumberFormat="1" applyFont="1" applyFill="1" applyBorder="1" applyAlignment="1" applyProtection="1">
      <alignment horizontal="right" vertical="center"/>
      <protection locked="0"/>
    </xf>
    <xf numFmtId="49" fontId="19" fillId="5" borderId="19" xfId="2" applyNumberFormat="1" applyFont="1" applyFill="1" applyBorder="1" applyAlignment="1">
      <alignment horizontal="center" vertical="center"/>
    </xf>
    <xf numFmtId="4" fontId="3" fillId="0" borderId="20" xfId="1" applyNumberFormat="1" applyFont="1" applyBorder="1" applyAlignment="1" applyProtection="1">
      <alignment vertical="center"/>
      <protection locked="0"/>
    </xf>
    <xf numFmtId="164" fontId="19" fillId="0" borderId="35" xfId="2" applyFont="1" applyBorder="1" applyAlignment="1">
      <alignment vertical="center"/>
    </xf>
    <xf numFmtId="49" fontId="18" fillId="0" borderId="36" xfId="2" applyNumberFormat="1" applyFont="1" applyBorder="1" applyAlignment="1">
      <alignment vertical="center"/>
    </xf>
    <xf numFmtId="164" fontId="19" fillId="0" borderId="19" xfId="2" applyFont="1" applyBorder="1" applyAlignment="1">
      <alignment vertical="center"/>
    </xf>
    <xf numFmtId="164" fontId="19" fillId="0" borderId="22" xfId="2" applyFont="1" applyBorder="1" applyAlignment="1">
      <alignment horizontal="center" vertical="center"/>
    </xf>
    <xf numFmtId="4" fontId="3" fillId="5" borderId="20" xfId="1" applyNumberFormat="1" applyFont="1" applyFill="1" applyBorder="1" applyAlignment="1" applyProtection="1">
      <alignment horizontal="right" vertical="center"/>
      <protection locked="0"/>
    </xf>
    <xf numFmtId="166" fontId="29" fillId="0" borderId="0" xfId="2" applyNumberFormat="1" applyFont="1" applyBorder="1" applyAlignment="1">
      <alignment horizontal="center" vertical="center"/>
    </xf>
    <xf numFmtId="49" fontId="18" fillId="5" borderId="19" xfId="2" applyNumberFormat="1" applyFont="1" applyFill="1" applyBorder="1" applyAlignment="1">
      <alignment horizontal="center" vertical="center"/>
    </xf>
    <xf numFmtId="4" fontId="8" fillId="5" borderId="20" xfId="1" applyNumberFormat="1" applyFont="1" applyFill="1" applyBorder="1" applyAlignment="1" applyProtection="1">
      <alignment horizontal="right" vertical="center"/>
      <protection locked="0"/>
    </xf>
    <xf numFmtId="164" fontId="30" fillId="0" borderId="0" xfId="2" applyFont="1" applyBorder="1" applyProtection="1">
      <protection locked="0"/>
    </xf>
    <xf numFmtId="164" fontId="30" fillId="0" borderId="0" xfId="2" applyFont="1" applyProtection="1">
      <protection locked="0"/>
    </xf>
    <xf numFmtId="164" fontId="30" fillId="0" borderId="0" xfId="2" applyFont="1"/>
    <xf numFmtId="4" fontId="4" fillId="0" borderId="20" xfId="1" applyNumberFormat="1" applyFont="1" applyFill="1" applyBorder="1" applyAlignment="1" applyProtection="1">
      <alignment horizontal="right" vertical="center"/>
      <protection locked="0"/>
    </xf>
    <xf numFmtId="164" fontId="19" fillId="0" borderId="29" xfId="2" applyFont="1" applyBorder="1" applyAlignment="1">
      <alignment vertical="center"/>
    </xf>
    <xf numFmtId="49" fontId="18" fillId="0" borderId="30" xfId="2" applyNumberFormat="1" applyFont="1" applyBorder="1" applyAlignment="1">
      <alignment vertical="center"/>
    </xf>
    <xf numFmtId="49" fontId="19" fillId="0" borderId="30" xfId="2" applyNumberFormat="1" applyFont="1" applyBorder="1" applyAlignment="1">
      <alignment horizontal="center" vertical="center"/>
    </xf>
    <xf numFmtId="164" fontId="19" fillId="0" borderId="40" xfId="2" applyFont="1" applyBorder="1" applyAlignment="1">
      <alignment vertical="center"/>
    </xf>
    <xf numFmtId="49" fontId="18" fillId="0" borderId="10" xfId="2" applyNumberFormat="1" applyFont="1" applyBorder="1" applyAlignment="1">
      <alignment horizontal="center" vertical="center"/>
    </xf>
    <xf numFmtId="4" fontId="8" fillId="0" borderId="3" xfId="1" applyNumberFormat="1" applyFont="1" applyFill="1" applyBorder="1" applyAlignment="1" applyProtection="1">
      <alignment horizontal="right" vertical="center"/>
      <protection locked="0"/>
    </xf>
    <xf numFmtId="4" fontId="8" fillId="0" borderId="27" xfId="1" applyNumberFormat="1" applyFont="1" applyBorder="1" applyAlignment="1" applyProtection="1">
      <alignment horizontal="right" vertical="center"/>
      <protection locked="0"/>
    </xf>
    <xf numFmtId="4" fontId="21" fillId="0" borderId="20" xfId="1" applyNumberFormat="1" applyFont="1" applyFill="1" applyBorder="1" applyAlignment="1" applyProtection="1">
      <alignment horizontal="right" vertical="center"/>
      <protection locked="0"/>
    </xf>
    <xf numFmtId="4" fontId="3" fillId="0" borderId="28" xfId="1" applyNumberFormat="1" applyFont="1" applyBorder="1" applyAlignment="1" applyProtection="1">
      <alignment horizontal="right" vertical="center"/>
      <protection locked="0"/>
    </xf>
    <xf numFmtId="49" fontId="18" fillId="0" borderId="30" xfId="2" applyNumberFormat="1" applyFont="1" applyBorder="1" applyAlignment="1">
      <alignment horizontal="center" vertical="center"/>
    </xf>
    <xf numFmtId="4" fontId="3" fillId="0" borderId="31" xfId="1" applyNumberFormat="1" applyFont="1" applyFill="1" applyBorder="1" applyAlignment="1" applyProtection="1">
      <alignment horizontal="right" vertical="center"/>
      <protection locked="0"/>
    </xf>
    <xf numFmtId="4" fontId="24" fillId="0" borderId="20" xfId="1" applyNumberFormat="1" applyFont="1" applyFill="1" applyBorder="1" applyAlignment="1" applyProtection="1">
      <alignment horizontal="right" vertical="center"/>
      <protection locked="0"/>
    </xf>
    <xf numFmtId="4" fontId="8" fillId="0" borderId="26" xfId="2" applyNumberFormat="1" applyFont="1" applyBorder="1" applyAlignment="1">
      <alignment horizontal="right" vertical="center"/>
    </xf>
    <xf numFmtId="164" fontId="19" fillId="0" borderId="25" xfId="2" applyFont="1" applyBorder="1" applyAlignment="1">
      <alignment vertical="center"/>
    </xf>
    <xf numFmtId="49" fontId="18" fillId="0" borderId="26" xfId="2" applyNumberFormat="1" applyFont="1" applyBorder="1" applyAlignment="1">
      <alignment horizontal="center" vertical="center"/>
    </xf>
    <xf numFmtId="4" fontId="4" fillId="0" borderId="20" xfId="1" applyNumberFormat="1" applyFont="1" applyFill="1" applyBorder="1" applyAlignment="1" applyProtection="1">
      <alignment vertical="center"/>
      <protection locked="0"/>
    </xf>
    <xf numFmtId="4" fontId="21" fillId="0" borderId="20" xfId="1" applyNumberFormat="1" applyFont="1" applyBorder="1" applyAlignment="1">
      <alignment vertical="center"/>
    </xf>
    <xf numFmtId="168" fontId="3" fillId="0" borderId="20" xfId="1" applyNumberFormat="1" applyFont="1" applyBorder="1" applyAlignment="1" applyProtection="1">
      <alignment horizontal="right" vertical="center"/>
      <protection locked="0"/>
    </xf>
    <xf numFmtId="9" fontId="11" fillId="0" borderId="0" xfId="2" applyNumberFormat="1" applyFont="1" applyBorder="1" applyAlignment="1">
      <alignment horizontal="center"/>
    </xf>
    <xf numFmtId="168" fontId="3" fillId="0" borderId="20" xfId="1" applyNumberFormat="1" applyFont="1" applyFill="1" applyBorder="1" applyAlignment="1" applyProtection="1">
      <alignment horizontal="right" vertical="center"/>
      <protection locked="0"/>
    </xf>
    <xf numFmtId="166" fontId="11" fillId="0" borderId="0" xfId="2" applyNumberFormat="1" applyFont="1" applyBorder="1" applyAlignment="1">
      <alignment horizontal="center"/>
    </xf>
    <xf numFmtId="4" fontId="25" fillId="5" borderId="20" xfId="1" applyNumberFormat="1" applyFont="1" applyFill="1" applyBorder="1" applyAlignment="1" applyProtection="1">
      <alignment horizontal="right" vertical="center"/>
      <protection locked="0"/>
    </xf>
    <xf numFmtId="49" fontId="18" fillId="0" borderId="36" xfId="2" applyNumberFormat="1" applyFont="1" applyBorder="1" applyAlignment="1">
      <alignment horizontal="center" vertical="center"/>
    </xf>
    <xf numFmtId="4" fontId="8" fillId="0" borderId="28" xfId="1" applyNumberFormat="1" applyFont="1" applyBorder="1" applyAlignment="1" applyProtection="1">
      <alignment horizontal="right" vertical="center"/>
      <protection locked="0"/>
    </xf>
    <xf numFmtId="164" fontId="18" fillId="0" borderId="2" xfId="2" applyFont="1" applyBorder="1" applyAlignment="1">
      <alignment horizontal="center" vertical="center"/>
    </xf>
    <xf numFmtId="164" fontId="18" fillId="0" borderId="44" xfId="2" applyFont="1" applyBorder="1" applyAlignment="1">
      <alignment horizontal="center" vertical="center"/>
    </xf>
    <xf numFmtId="4" fontId="8" fillId="0" borderId="44" xfId="1" applyNumberFormat="1" applyFont="1" applyFill="1" applyBorder="1" applyAlignment="1" applyProtection="1">
      <alignment horizontal="right" vertical="center" wrapText="1"/>
    </xf>
    <xf numFmtId="164" fontId="18" fillId="0" borderId="12" xfId="2" applyFont="1" applyBorder="1" applyAlignment="1">
      <alignment horizontal="center" vertical="center"/>
    </xf>
    <xf numFmtId="164" fontId="18" fillId="0" borderId="16" xfId="2" applyFont="1" applyBorder="1" applyAlignment="1">
      <alignment horizontal="center" vertical="center"/>
    </xf>
    <xf numFmtId="49" fontId="18" fillId="0" borderId="16" xfId="2" applyNumberFormat="1" applyFont="1" applyBorder="1" applyAlignment="1" applyProtection="1">
      <alignment horizontal="center"/>
      <protection locked="0"/>
    </xf>
    <xf numFmtId="4" fontId="8" fillId="0" borderId="16" xfId="1" applyNumberFormat="1" applyFont="1" applyFill="1" applyBorder="1" applyAlignment="1" applyProtection="1">
      <alignment horizontal="right" vertical="center" wrapText="1"/>
    </xf>
    <xf numFmtId="164" fontId="18" fillId="0" borderId="29" xfId="2" applyFont="1" applyBorder="1" applyAlignment="1">
      <alignment horizontal="center" vertical="center"/>
    </xf>
    <xf numFmtId="164" fontId="22" fillId="0" borderId="30" xfId="2" applyFont="1" applyBorder="1" applyAlignment="1">
      <alignment horizontal="center" vertical="center"/>
    </xf>
    <xf numFmtId="49" fontId="19" fillId="0" borderId="30" xfId="2" applyNumberFormat="1" applyFont="1" applyBorder="1" applyAlignment="1" applyProtection="1">
      <alignment horizontal="center"/>
      <protection locked="0"/>
    </xf>
    <xf numFmtId="4" fontId="4" fillId="0" borderId="31" xfId="1" applyNumberFormat="1" applyFont="1" applyFill="1" applyBorder="1" applyAlignment="1">
      <alignment vertical="center"/>
    </xf>
    <xf numFmtId="49" fontId="18" fillId="0" borderId="26" xfId="2" applyNumberFormat="1" applyFont="1" applyBorder="1" applyAlignment="1">
      <alignment vertical="center"/>
    </xf>
    <xf numFmtId="49" fontId="19" fillId="0" borderId="26" xfId="2" applyNumberFormat="1" applyFont="1" applyBorder="1" applyAlignment="1">
      <alignment horizontal="center" vertical="center"/>
    </xf>
    <xf numFmtId="4" fontId="8" fillId="0" borderId="30" xfId="1" applyNumberFormat="1" applyFont="1" applyBorder="1" applyAlignment="1" applyProtection="1">
      <alignment horizontal="right" vertical="center"/>
      <protection locked="0"/>
    </xf>
    <xf numFmtId="164" fontId="5" fillId="0" borderId="0" xfId="2" applyFont="1"/>
    <xf numFmtId="49" fontId="11" fillId="0" borderId="0" xfId="2" applyNumberFormat="1" applyFont="1"/>
    <xf numFmtId="49" fontId="5" fillId="0" borderId="0" xfId="2" applyNumberFormat="1" applyFont="1" applyAlignment="1">
      <alignment horizontal="center"/>
    </xf>
    <xf numFmtId="164" fontId="5" fillId="0" borderId="0" xfId="2" applyFont="1" applyAlignment="1">
      <alignment horizontal="center"/>
    </xf>
    <xf numFmtId="164" fontId="5" fillId="0" borderId="0" xfId="2" applyFont="1" applyAlignment="1" applyProtection="1">
      <alignment horizontal="center"/>
      <protection locked="0"/>
    </xf>
    <xf numFmtId="164" fontId="5" fillId="0" borderId="0" xfId="2" applyFont="1" applyProtection="1">
      <protection locked="0"/>
    </xf>
    <xf numFmtId="169" fontId="16" fillId="0" borderId="0" xfId="1" applyNumberFormat="1" applyFont="1" applyFill="1" applyBorder="1" applyAlignment="1">
      <alignment vertical="center"/>
    </xf>
    <xf numFmtId="169" fontId="16" fillId="0" borderId="0" xfId="1" applyNumberFormat="1" applyFont="1" applyFill="1" applyBorder="1" applyAlignment="1">
      <alignment horizontal="right" vertical="center" wrapText="1"/>
    </xf>
    <xf numFmtId="164" fontId="1" fillId="0" borderId="0" xfId="2" applyFont="1" applyAlignment="1" applyProtection="1">
      <alignment horizontal="right" vertical="center"/>
      <protection locked="0"/>
    </xf>
    <xf numFmtId="164" fontId="11" fillId="0" borderId="0" xfId="2" applyFont="1" applyAlignment="1">
      <alignment horizontal="center"/>
    </xf>
    <xf numFmtId="170" fontId="32" fillId="0" borderId="0" xfId="2" applyNumberFormat="1" applyFont="1" applyProtection="1">
      <protection locked="0"/>
    </xf>
    <xf numFmtId="170" fontId="32" fillId="0" borderId="0" xfId="2" applyNumberFormat="1" applyFont="1" applyAlignment="1" applyProtection="1">
      <alignment horizontal="right" wrapText="1"/>
      <protection locked="0"/>
    </xf>
    <xf numFmtId="167" fontId="1" fillId="0" borderId="0" xfId="2" applyNumberFormat="1" applyFont="1" applyProtection="1">
      <protection locked="0"/>
    </xf>
    <xf numFmtId="164" fontId="9" fillId="0" borderId="0" xfId="2" applyFont="1" applyAlignment="1">
      <alignment horizontal="center"/>
    </xf>
    <xf numFmtId="164" fontId="33" fillId="0" borderId="0" xfId="2" applyFont="1"/>
    <xf numFmtId="49" fontId="34" fillId="0" borderId="0" xfId="2" applyNumberFormat="1" applyFont="1"/>
    <xf numFmtId="49" fontId="33" fillId="0" borderId="0" xfId="2" applyNumberFormat="1" applyFont="1" applyAlignment="1">
      <alignment horizontal="center"/>
    </xf>
    <xf numFmtId="164" fontId="33" fillId="0" borderId="0" xfId="2" applyFont="1" applyAlignment="1">
      <alignment horizontal="center"/>
    </xf>
    <xf numFmtId="164" fontId="33" fillId="0" borderId="0" xfId="2" applyFont="1" applyAlignment="1" applyProtection="1">
      <alignment horizontal="center"/>
      <protection locked="0"/>
    </xf>
    <xf numFmtId="164" fontId="33" fillId="0" borderId="0" xfId="2" applyFont="1" applyProtection="1">
      <protection locked="0"/>
    </xf>
    <xf numFmtId="170" fontId="17" fillId="0" borderId="0" xfId="2" applyNumberFormat="1" applyFont="1" applyAlignment="1" applyProtection="1">
      <alignment horizontal="center" vertical="center"/>
      <protection locked="0"/>
    </xf>
    <xf numFmtId="170" fontId="0" fillId="0" borderId="0" xfId="2" applyNumberFormat="1" applyFont="1" applyAlignment="1" applyProtection="1">
      <alignment horizontal="center" vertical="center"/>
      <protection locked="0"/>
    </xf>
    <xf numFmtId="170" fontId="0" fillId="0" borderId="0" xfId="2" applyNumberFormat="1" applyFont="1" applyAlignment="1" applyProtection="1">
      <alignment horizontal="right" vertical="center" wrapText="1"/>
      <protection locked="0"/>
    </xf>
    <xf numFmtId="170" fontId="0" fillId="0" borderId="0" xfId="2" applyNumberFormat="1" applyFont="1" applyProtection="1">
      <protection locked="0"/>
    </xf>
    <xf numFmtId="170" fontId="3" fillId="0" borderId="0" xfId="2" applyNumberFormat="1" applyFont="1" applyProtection="1">
      <protection locked="0"/>
    </xf>
    <xf numFmtId="165" fontId="0" fillId="0" borderId="0" xfId="2" applyNumberFormat="1" applyFont="1" applyAlignment="1" applyProtection="1">
      <alignment horizontal="right" vertical="center"/>
      <protection locked="0"/>
    </xf>
    <xf numFmtId="170" fontId="0" fillId="0" borderId="0" xfId="2" applyNumberFormat="1" applyFont="1" applyAlignment="1" applyProtection="1">
      <alignment horizontal="right" wrapText="1"/>
      <protection locked="0"/>
    </xf>
    <xf numFmtId="166" fontId="27" fillId="0" borderId="41" xfId="2" applyNumberFormat="1" applyFont="1" applyBorder="1" applyAlignment="1">
      <alignment horizontal="left" vertical="center"/>
    </xf>
    <xf numFmtId="166" fontId="31" fillId="0" borderId="0" xfId="2" applyNumberFormat="1" applyFont="1" applyBorder="1" applyAlignment="1">
      <alignment horizontal="center" vertical="center"/>
    </xf>
    <xf numFmtId="4" fontId="21" fillId="0" borderId="31" xfId="1" applyNumberFormat="1" applyFont="1" applyFill="1" applyBorder="1" applyAlignment="1" applyProtection="1">
      <alignment horizontal="right" vertical="center" wrapText="1"/>
      <protection locked="0"/>
    </xf>
    <xf numFmtId="166" fontId="27" fillId="0" borderId="41" xfId="2" applyNumberFormat="1" applyFont="1" applyBorder="1" applyAlignment="1">
      <alignment vertical="center" wrapText="1"/>
    </xf>
    <xf numFmtId="166" fontId="27" fillId="0" borderId="0" xfId="2" applyNumberFormat="1" applyFont="1" applyBorder="1" applyAlignment="1">
      <alignment vertical="center" wrapText="1"/>
    </xf>
    <xf numFmtId="166" fontId="14" fillId="0" borderId="17" xfId="2" applyNumberFormat="1" applyFont="1" applyBorder="1" applyAlignment="1">
      <alignment horizontal="right" vertical="center"/>
    </xf>
    <xf numFmtId="166" fontId="14" fillId="0" borderId="23" xfId="2" applyNumberFormat="1" applyFont="1" applyBorder="1" applyAlignment="1">
      <alignment horizontal="right" vertical="center"/>
    </xf>
    <xf numFmtId="166" fontId="14" fillId="0" borderId="24" xfId="2" applyNumberFormat="1" applyFont="1" applyBorder="1" applyAlignment="1">
      <alignment horizontal="right" vertical="center"/>
    </xf>
    <xf numFmtId="166" fontId="13" fillId="0" borderId="23" xfId="2" applyNumberFormat="1" applyFont="1" applyBorder="1" applyAlignment="1">
      <alignment horizontal="right" vertical="center"/>
    </xf>
    <xf numFmtId="166" fontId="14" fillId="0" borderId="34" xfId="2" applyNumberFormat="1" applyFont="1" applyBorder="1" applyAlignment="1">
      <alignment horizontal="right" vertical="center"/>
    </xf>
    <xf numFmtId="166" fontId="14" fillId="0" borderId="39" xfId="2" applyNumberFormat="1" applyFont="1" applyBorder="1" applyAlignment="1">
      <alignment horizontal="right" vertical="center"/>
    </xf>
    <xf numFmtId="166" fontId="8" fillId="0" borderId="23" xfId="2" applyNumberFormat="1" applyFont="1" applyBorder="1" applyAlignment="1">
      <alignment horizontal="right" vertical="center"/>
    </xf>
    <xf numFmtId="166" fontId="13" fillId="0" borderId="34" xfId="2" applyNumberFormat="1" applyFont="1" applyBorder="1" applyAlignment="1" applyProtection="1">
      <alignment horizontal="right" vertical="center"/>
      <protection locked="0"/>
    </xf>
    <xf numFmtId="166" fontId="12" fillId="0" borderId="11" xfId="2" applyNumberFormat="1" applyFont="1" applyBorder="1" applyAlignment="1" applyProtection="1">
      <alignment horizontal="center" vertical="center" wrapText="1"/>
      <protection locked="0"/>
    </xf>
    <xf numFmtId="166" fontId="14" fillId="5" borderId="23" xfId="2" applyNumberFormat="1" applyFont="1" applyFill="1" applyBorder="1" applyAlignment="1">
      <alignment horizontal="right" vertical="center"/>
    </xf>
    <xf numFmtId="166" fontId="13" fillId="5" borderId="23" xfId="2" applyNumberFormat="1" applyFont="1" applyFill="1" applyBorder="1" applyAlignment="1">
      <alignment horizontal="right" vertical="center"/>
    </xf>
    <xf numFmtId="0" fontId="35" fillId="0" borderId="0" xfId="0" applyFont="1" applyAlignment="1">
      <alignment horizontal="left" vertical="center" wrapText="1"/>
    </xf>
    <xf numFmtId="164" fontId="15" fillId="0" borderId="0" xfId="2" applyFont="1" applyAlignment="1" applyProtection="1">
      <alignment horizontal="center" vertical="center" wrapText="1"/>
      <protection locked="0"/>
    </xf>
    <xf numFmtId="164" fontId="15" fillId="0" borderId="0" xfId="2" applyFont="1" applyAlignment="1" applyProtection="1">
      <alignment horizontal="right" vertical="center" wrapText="1"/>
      <protection locked="0"/>
    </xf>
    <xf numFmtId="164" fontId="35" fillId="0" borderId="0" xfId="2" applyFont="1" applyAlignment="1" applyProtection="1">
      <alignment horizontal="left" vertical="center" wrapText="1"/>
      <protection locked="0"/>
    </xf>
    <xf numFmtId="164" fontId="35" fillId="0" borderId="0" xfId="2" applyFont="1" applyAlignment="1" applyProtection="1">
      <alignment horizontal="right" vertical="center" wrapText="1"/>
      <protection locked="0"/>
    </xf>
    <xf numFmtId="164" fontId="35" fillId="0" borderId="0" xfId="2" applyFont="1" applyAlignment="1" applyProtection="1">
      <alignment horizontal="left" vertical="center"/>
      <protection locked="0"/>
    </xf>
    <xf numFmtId="49" fontId="15" fillId="0" borderId="0" xfId="2" applyNumberFormat="1" applyFont="1" applyAlignment="1" applyProtection="1">
      <alignment horizontal="left" vertical="center"/>
      <protection locked="0"/>
    </xf>
    <xf numFmtId="49" fontId="35" fillId="0" borderId="0" xfId="2" applyNumberFormat="1" applyFont="1" applyAlignment="1" applyProtection="1">
      <alignment horizontal="center" vertical="center"/>
      <protection locked="0"/>
    </xf>
    <xf numFmtId="164" fontId="35" fillId="0" borderId="0" xfId="2" applyFont="1" applyAlignment="1" applyProtection="1">
      <alignment horizontal="center" vertical="center"/>
      <protection locked="0"/>
    </xf>
    <xf numFmtId="165" fontId="35" fillId="0" borderId="0" xfId="2" applyNumberFormat="1" applyFont="1" applyAlignment="1" applyProtection="1">
      <alignment horizontal="right" vertical="center"/>
      <protection locked="0"/>
    </xf>
    <xf numFmtId="164" fontId="15" fillId="0" borderId="0" xfId="2" applyFont="1" applyAlignment="1" applyProtection="1">
      <alignment horizontal="center" vertical="center"/>
      <protection locked="0"/>
    </xf>
    <xf numFmtId="164" fontId="15" fillId="0" borderId="1" xfId="2" applyFont="1" applyBorder="1" applyAlignment="1" applyProtection="1">
      <alignment vertical="center"/>
      <protection locked="0"/>
    </xf>
    <xf numFmtId="164" fontId="15" fillId="0" borderId="1" xfId="2" applyFont="1" applyBorder="1" applyAlignment="1" applyProtection="1">
      <alignment horizontal="right" vertical="center" wrapText="1"/>
      <protection locked="0"/>
    </xf>
    <xf numFmtId="164" fontId="15" fillId="0" borderId="1" xfId="2" applyFont="1" applyBorder="1" applyAlignment="1" applyProtection="1">
      <alignment horizontal="right" vertical="center"/>
      <protection locked="0"/>
    </xf>
    <xf numFmtId="164" fontId="35" fillId="0" borderId="0" xfId="2" applyFont="1"/>
    <xf numFmtId="49" fontId="15" fillId="0" borderId="0" xfId="2" applyNumberFormat="1" applyFont="1"/>
    <xf numFmtId="49" fontId="35" fillId="0" borderId="0" xfId="2" applyNumberFormat="1" applyFont="1" applyAlignment="1">
      <alignment horizontal="center"/>
    </xf>
    <xf numFmtId="164" fontId="35" fillId="0" borderId="0" xfId="2" applyFont="1" applyAlignment="1">
      <alignment horizontal="center"/>
    </xf>
    <xf numFmtId="164" fontId="35" fillId="0" borderId="0" xfId="2" applyFont="1" applyAlignment="1" applyProtection="1">
      <alignment horizontal="center"/>
      <protection locked="0"/>
    </xf>
    <xf numFmtId="164" fontId="35" fillId="0" borderId="0" xfId="2" applyFont="1" applyProtection="1">
      <protection locked="0"/>
    </xf>
    <xf numFmtId="164" fontId="15" fillId="0" borderId="0" xfId="2" applyFont="1" applyAlignment="1">
      <alignment horizontal="center"/>
    </xf>
    <xf numFmtId="164" fontId="37" fillId="0" borderId="0" xfId="2" applyFont="1" applyProtection="1">
      <protection locked="0"/>
    </xf>
    <xf numFmtId="170" fontId="35" fillId="0" borderId="0" xfId="2" applyNumberFormat="1" applyFont="1" applyProtection="1">
      <protection locked="0"/>
    </xf>
    <xf numFmtId="49" fontId="12" fillId="0" borderId="4" xfId="2" applyNumberFormat="1" applyFont="1" applyBorder="1" applyAlignment="1" applyProtection="1">
      <alignment horizontal="center" vertical="center" wrapText="1"/>
      <protection locked="0"/>
    </xf>
    <xf numFmtId="4" fontId="3" fillId="0" borderId="20" xfId="1" applyNumberFormat="1" applyFont="1" applyFill="1" applyBorder="1"/>
    <xf numFmtId="4" fontId="3" fillId="0" borderId="20" xfId="1" applyNumberFormat="1" applyFont="1" applyFill="1" applyBorder="1" applyAlignment="1" applyProtection="1">
      <alignment vertical="center" wrapText="1"/>
      <protection locked="0"/>
    </xf>
    <xf numFmtId="4" fontId="8" fillId="0" borderId="26" xfId="1" applyNumberFormat="1" applyFont="1" applyFill="1" applyBorder="1" applyAlignment="1" applyProtection="1">
      <alignment horizontal="right" vertical="center" wrapText="1"/>
      <protection locked="0"/>
    </xf>
    <xf numFmtId="4" fontId="21" fillId="0" borderId="28" xfId="1" applyNumberFormat="1" applyFont="1" applyFill="1" applyBorder="1" applyAlignment="1" applyProtection="1">
      <alignment horizontal="right" vertical="center" wrapText="1"/>
      <protection locked="0"/>
    </xf>
    <xf numFmtId="49" fontId="19" fillId="0" borderId="19" xfId="2" applyNumberFormat="1" applyFont="1" applyBorder="1" applyAlignment="1" applyProtection="1">
      <alignment horizontal="left" vertical="center"/>
      <protection locked="0"/>
    </xf>
    <xf numFmtId="49" fontId="39" fillId="0" borderId="0" xfId="2" applyNumberFormat="1" applyFont="1" applyBorder="1" applyAlignment="1" applyProtection="1">
      <alignment horizontal="center" vertical="center" wrapText="1"/>
      <protection locked="0"/>
    </xf>
    <xf numFmtId="164" fontId="40" fillId="0" borderId="0" xfId="2" applyFont="1" applyBorder="1" applyProtection="1">
      <protection locked="0"/>
    </xf>
    <xf numFmtId="164" fontId="40" fillId="0" borderId="0" xfId="2" applyFont="1" applyProtection="1">
      <protection locked="0"/>
    </xf>
    <xf numFmtId="164" fontId="40" fillId="0" borderId="0" xfId="2" applyFont="1"/>
    <xf numFmtId="166" fontId="41" fillId="0" borderId="0" xfId="2" applyNumberFormat="1" applyFont="1" applyBorder="1" applyAlignment="1">
      <alignment horizontal="center"/>
    </xf>
    <xf numFmtId="164" fontId="42" fillId="0" borderId="0" xfId="2" applyFont="1" applyBorder="1" applyProtection="1">
      <protection locked="0"/>
    </xf>
    <xf numFmtId="164" fontId="42" fillId="0" borderId="0" xfId="2" applyFont="1" applyProtection="1">
      <protection locked="0"/>
    </xf>
    <xf numFmtId="164" fontId="42" fillId="0" borderId="0" xfId="2" applyFont="1"/>
    <xf numFmtId="166" fontId="41" fillId="0" borderId="0" xfId="2" applyNumberFormat="1" applyFont="1" applyBorder="1" applyAlignment="1">
      <alignment horizontal="right"/>
    </xf>
    <xf numFmtId="166" fontId="43" fillId="0" borderId="0" xfId="2" applyNumberFormat="1" applyFont="1" applyBorder="1" applyAlignment="1">
      <alignment horizontal="right"/>
    </xf>
    <xf numFmtId="164" fontId="45" fillId="5" borderId="19" xfId="2" applyFont="1" applyFill="1" applyBorder="1" applyAlignment="1">
      <alignment horizontal="center" vertical="center"/>
    </xf>
    <xf numFmtId="4" fontId="44" fillId="5" borderId="20" xfId="1" applyNumberFormat="1" applyFont="1" applyFill="1" applyBorder="1" applyAlignment="1" applyProtection="1">
      <alignment horizontal="right" vertical="center"/>
      <protection locked="0"/>
    </xf>
    <xf numFmtId="4" fontId="3" fillId="0" borderId="19" xfId="1" applyNumberFormat="1" applyFont="1" applyFill="1" applyBorder="1" applyAlignment="1" applyProtection="1">
      <alignment vertical="center"/>
      <protection locked="0"/>
    </xf>
    <xf numFmtId="4" fontId="8" fillId="0" borderId="13" xfId="1" applyNumberFormat="1" applyFont="1" applyBorder="1" applyAlignment="1" applyProtection="1">
      <alignment horizontal="right" vertical="center" wrapText="1"/>
      <protection locked="0"/>
    </xf>
    <xf numFmtId="4" fontId="24" fillId="0" borderId="20" xfId="1" applyNumberFormat="1" applyFont="1" applyFill="1" applyBorder="1" applyAlignment="1" applyProtection="1">
      <alignment horizontal="right" vertical="center" wrapText="1"/>
      <protection locked="0"/>
    </xf>
    <xf numFmtId="4" fontId="24" fillId="0" borderId="13" xfId="1" applyNumberFormat="1" applyFont="1" applyFill="1" applyBorder="1" applyAlignment="1" applyProtection="1">
      <alignment horizontal="right" vertical="center" wrapText="1"/>
      <protection locked="0"/>
    </xf>
    <xf numFmtId="4" fontId="3" fillId="5" borderId="20" xfId="1" applyNumberFormat="1" applyFont="1" applyFill="1" applyBorder="1" applyAlignment="1" applyProtection="1">
      <alignment horizontal="right" vertical="center" wrapText="1"/>
      <protection locked="0"/>
    </xf>
    <xf numFmtId="4" fontId="3" fillId="0" borderId="31" xfId="1" applyNumberFormat="1" applyFont="1" applyBorder="1" applyAlignment="1" applyProtection="1">
      <alignment horizontal="right" vertical="center" wrapText="1"/>
      <protection locked="0"/>
    </xf>
    <xf numFmtId="4" fontId="8" fillId="0" borderId="16" xfId="2" applyNumberFormat="1" applyFont="1" applyBorder="1" applyAlignment="1">
      <alignment horizontal="right" vertical="center" wrapText="1"/>
    </xf>
    <xf numFmtId="4" fontId="21" fillId="0" borderId="20" xfId="1" applyNumberFormat="1" applyFont="1" applyFill="1" applyBorder="1" applyAlignment="1">
      <alignment horizontal="right" vertical="center" wrapText="1"/>
    </xf>
    <xf numFmtId="4" fontId="8" fillId="0" borderId="27" xfId="1" applyNumberFormat="1" applyFont="1" applyBorder="1" applyAlignment="1" applyProtection="1">
      <alignment horizontal="right" vertical="center" wrapText="1"/>
      <protection locked="0"/>
    </xf>
    <xf numFmtId="4" fontId="8" fillId="0" borderId="30" xfId="1" applyNumberFormat="1" applyFont="1" applyBorder="1" applyAlignment="1" applyProtection="1">
      <alignment horizontal="right" vertical="center" wrapText="1"/>
      <protection locked="0"/>
    </xf>
    <xf numFmtId="49" fontId="45" fillId="0" borderId="19" xfId="2" applyNumberFormat="1" applyFont="1" applyBorder="1" applyAlignment="1">
      <alignment horizontal="center" vertical="center"/>
    </xf>
    <xf numFmtId="166" fontId="5" fillId="0" borderId="0" xfId="2" applyNumberFormat="1" applyFont="1" applyBorder="1" applyAlignment="1">
      <alignment horizontal="left" vertical="center"/>
    </xf>
    <xf numFmtId="166" fontId="31" fillId="0" borderId="0" xfId="2" applyNumberFormat="1" applyFont="1" applyBorder="1" applyAlignment="1">
      <alignment horizontal="left" vertical="center"/>
    </xf>
    <xf numFmtId="166" fontId="27" fillId="0" borderId="0" xfId="2" applyNumberFormat="1" applyFont="1" applyBorder="1" applyAlignment="1">
      <alignment horizontal="left" vertical="center"/>
    </xf>
    <xf numFmtId="164" fontId="19" fillId="0" borderId="20" xfId="2" applyFont="1" applyBorder="1" applyAlignment="1">
      <alignment horizontal="center" vertical="center"/>
    </xf>
    <xf numFmtId="4" fontId="3" fillId="0" borderId="22" xfId="2" applyNumberFormat="1" applyFont="1" applyBorder="1" applyAlignment="1">
      <alignment vertical="center"/>
    </xf>
    <xf numFmtId="166" fontId="11" fillId="0" borderId="0" xfId="2" applyNumberFormat="1" applyFont="1" applyBorder="1" applyAlignment="1">
      <alignment horizontal="left"/>
    </xf>
    <xf numFmtId="4" fontId="3" fillId="0" borderId="21" xfId="1" applyNumberFormat="1" applyFont="1" applyBorder="1" applyAlignment="1" applyProtection="1">
      <alignment horizontal="right" vertical="center"/>
      <protection locked="0"/>
    </xf>
    <xf numFmtId="166" fontId="26" fillId="0" borderId="0" xfId="2" applyNumberFormat="1" applyFont="1" applyBorder="1" applyAlignment="1">
      <alignment horizontal="left" vertical="center"/>
    </xf>
    <xf numFmtId="166" fontId="44" fillId="0" borderId="23" xfId="2" applyNumberFormat="1" applyFont="1" applyBorder="1" applyAlignment="1">
      <alignment horizontal="right" vertical="center"/>
    </xf>
    <xf numFmtId="4" fontId="3" fillId="0" borderId="20" xfId="1" applyNumberFormat="1" applyFont="1" applyFill="1" applyBorder="1" applyAlignment="1">
      <alignment horizontal="right" wrapText="1"/>
    </xf>
    <xf numFmtId="4" fontId="3" fillId="0" borderId="31" xfId="1" applyNumberFormat="1" applyFont="1" applyFill="1" applyBorder="1" applyAlignment="1" applyProtection="1">
      <alignment horizontal="right" vertical="center" wrapText="1"/>
      <protection locked="0"/>
    </xf>
    <xf numFmtId="166" fontId="13" fillId="0" borderId="34" xfId="2" applyNumberFormat="1" applyFont="1" applyBorder="1" applyAlignment="1">
      <alignment horizontal="right" vertical="center"/>
    </xf>
    <xf numFmtId="4" fontId="21" fillId="0" borderId="28" xfId="1" applyNumberFormat="1" applyFont="1" applyFill="1" applyBorder="1" applyAlignment="1" applyProtection="1">
      <alignment horizontal="right" vertical="center"/>
      <protection locked="0"/>
    </xf>
    <xf numFmtId="4" fontId="3" fillId="0" borderId="27" xfId="1" applyNumberFormat="1" applyFont="1" applyFill="1" applyBorder="1" applyAlignment="1" applyProtection="1">
      <alignment horizontal="right" vertical="center"/>
      <protection locked="0"/>
    </xf>
    <xf numFmtId="4" fontId="25" fillId="0" borderId="20" xfId="1" applyNumberFormat="1" applyFont="1" applyFill="1" applyBorder="1" applyAlignment="1" applyProtection="1">
      <alignment horizontal="right" vertical="center"/>
      <protection locked="0"/>
    </xf>
    <xf numFmtId="4" fontId="8" fillId="0" borderId="20" xfId="1" applyNumberFormat="1" applyFont="1" applyFill="1" applyBorder="1" applyAlignment="1" applyProtection="1">
      <alignment vertical="center"/>
      <protection locked="0"/>
    </xf>
    <xf numFmtId="4" fontId="44" fillId="0" borderId="20" xfId="1" applyNumberFormat="1" applyFont="1" applyFill="1" applyBorder="1" applyAlignment="1" applyProtection="1">
      <alignment horizontal="right" vertical="center" wrapText="1"/>
      <protection locked="0"/>
    </xf>
    <xf numFmtId="166" fontId="11" fillId="0" borderId="0" xfId="2" applyNumberFormat="1" applyFont="1" applyBorder="1" applyAlignment="1">
      <alignment horizontal="left" vertical="center"/>
    </xf>
    <xf numFmtId="4" fontId="8" fillId="0" borderId="3" xfId="1" applyNumberFormat="1" applyFont="1" applyFill="1" applyBorder="1" applyAlignment="1" applyProtection="1">
      <alignment horizontal="right" vertical="center" wrapText="1"/>
      <protection locked="0"/>
    </xf>
    <xf numFmtId="166" fontId="3" fillId="0" borderId="23" xfId="2" applyNumberFormat="1" applyFont="1" applyBorder="1" applyAlignment="1">
      <alignment horizontal="right" vertical="center"/>
    </xf>
    <xf numFmtId="4" fontId="4" fillId="0" borderId="31" xfId="1" applyNumberFormat="1" applyFont="1" applyFill="1" applyBorder="1" applyAlignment="1" applyProtection="1">
      <alignment horizontal="right" vertical="center" wrapText="1"/>
      <protection locked="0"/>
    </xf>
    <xf numFmtId="166" fontId="3" fillId="0" borderId="34" xfId="2" applyNumberFormat="1" applyFont="1" applyBorder="1" applyAlignment="1">
      <alignment horizontal="right" vertical="center"/>
    </xf>
    <xf numFmtId="4" fontId="4" fillId="0" borderId="30" xfId="1" applyNumberFormat="1" applyFont="1" applyFill="1" applyBorder="1" applyAlignment="1">
      <alignment horizontal="right" vertical="center" wrapText="1"/>
    </xf>
    <xf numFmtId="49" fontId="18" fillId="2" borderId="2" xfId="2" applyNumberFormat="1" applyFont="1" applyFill="1" applyBorder="1" applyAlignment="1" applyProtection="1">
      <alignment horizontal="center" vertical="center" wrapText="1"/>
      <protection locked="0"/>
    </xf>
    <xf numFmtId="49" fontId="18" fillId="2" borderId="6" xfId="2" applyNumberFormat="1" applyFont="1" applyFill="1" applyBorder="1" applyAlignment="1" applyProtection="1">
      <alignment horizontal="center" vertical="center" wrapText="1"/>
      <protection locked="0"/>
    </xf>
    <xf numFmtId="49" fontId="18" fillId="2" borderId="7" xfId="2" applyNumberFormat="1" applyFont="1" applyFill="1" applyBorder="1" applyAlignment="1" applyProtection="1">
      <alignment horizontal="center" vertical="center" wrapText="1"/>
      <protection locked="0"/>
    </xf>
    <xf numFmtId="4" fontId="18" fillId="2" borderId="3" xfId="1" applyNumberFormat="1" applyFont="1" applyFill="1" applyBorder="1" applyAlignment="1" applyProtection="1">
      <alignment horizontal="right" vertical="center" wrapText="1"/>
      <protection locked="0"/>
    </xf>
    <xf numFmtId="166" fontId="18" fillId="2" borderId="11" xfId="2" applyNumberFormat="1" applyFont="1" applyFill="1" applyBorder="1" applyAlignment="1">
      <alignment horizontal="right" vertical="center"/>
    </xf>
    <xf numFmtId="4" fontId="18" fillId="3" borderId="3" xfId="1" applyNumberFormat="1" applyFont="1" applyFill="1" applyBorder="1" applyAlignment="1">
      <alignment vertical="center"/>
    </xf>
    <xf numFmtId="4" fontId="18" fillId="3" borderId="3" xfId="1" applyNumberFormat="1" applyFont="1" applyFill="1" applyBorder="1" applyAlignment="1">
      <alignment horizontal="right" vertical="center" wrapText="1"/>
    </xf>
    <xf numFmtId="166" fontId="22" fillId="3" borderId="11" xfId="2" applyNumberFormat="1" applyFont="1" applyFill="1" applyBorder="1" applyAlignment="1">
      <alignment horizontal="right" vertical="center"/>
    </xf>
    <xf numFmtId="49" fontId="18" fillId="4" borderId="2" xfId="2" applyNumberFormat="1" applyFont="1" applyFill="1" applyBorder="1" applyAlignment="1" applyProtection="1">
      <alignment horizontal="center" vertical="center" wrapText="1"/>
      <protection locked="0"/>
    </xf>
    <xf numFmtId="49" fontId="18" fillId="4" borderId="6" xfId="2" applyNumberFormat="1" applyFont="1" applyFill="1" applyBorder="1" applyAlignment="1" applyProtection="1">
      <alignment horizontal="center" vertical="center" wrapText="1"/>
      <protection locked="0"/>
    </xf>
    <xf numFmtId="166" fontId="18" fillId="4" borderId="7" xfId="2" applyNumberFormat="1" applyFont="1" applyFill="1" applyBorder="1" applyAlignment="1" applyProtection="1">
      <alignment horizontal="center" vertical="center" wrapText="1"/>
      <protection locked="0"/>
    </xf>
    <xf numFmtId="4" fontId="18" fillId="6" borderId="3" xfId="1" applyNumberFormat="1" applyFont="1" applyFill="1" applyBorder="1" applyAlignment="1">
      <alignment vertical="center"/>
    </xf>
    <xf numFmtId="4" fontId="18" fillId="6" borderId="3" xfId="1" applyNumberFormat="1" applyFont="1" applyFill="1" applyBorder="1" applyAlignment="1">
      <alignment horizontal="right" vertical="center" wrapText="1"/>
    </xf>
    <xf numFmtId="166" fontId="18" fillId="6" borderId="11" xfId="2" applyNumberFormat="1" applyFont="1" applyFill="1" applyBorder="1" applyAlignment="1">
      <alignment horizontal="right" vertical="center"/>
    </xf>
    <xf numFmtId="4" fontId="18" fillId="6" borderId="7" xfId="1" applyNumberFormat="1" applyFont="1" applyFill="1" applyBorder="1" applyAlignment="1">
      <alignment vertical="center"/>
    </xf>
    <xf numFmtId="4" fontId="18" fillId="6" borderId="7" xfId="1" applyNumberFormat="1" applyFont="1" applyFill="1" applyBorder="1" applyAlignment="1">
      <alignment horizontal="right" vertical="center" wrapText="1"/>
    </xf>
    <xf numFmtId="4" fontId="18" fillId="4" borderId="7" xfId="1" applyNumberFormat="1" applyFont="1" applyFill="1" applyBorder="1" applyAlignment="1">
      <alignment vertical="center"/>
    </xf>
    <xf numFmtId="4" fontId="18" fillId="4" borderId="7" xfId="1" applyNumberFormat="1" applyFont="1" applyFill="1" applyBorder="1" applyAlignment="1">
      <alignment horizontal="right" vertical="center" wrapText="1"/>
    </xf>
    <xf numFmtId="166" fontId="18" fillId="4" borderId="11" xfId="2" applyNumberFormat="1" applyFont="1" applyFill="1" applyBorder="1" applyAlignment="1">
      <alignment horizontal="right" vertical="center"/>
    </xf>
    <xf numFmtId="170" fontId="15" fillId="0" borderId="0" xfId="2" applyNumberFormat="1" applyFont="1" applyAlignment="1" applyProtection="1">
      <alignment horizontal="center" vertical="center"/>
      <protection locked="0"/>
    </xf>
    <xf numFmtId="170" fontId="35" fillId="0" borderId="0" xfId="2" applyNumberFormat="1" applyFont="1" applyAlignment="1" applyProtection="1">
      <alignment horizontal="center" vertical="center"/>
      <protection locked="0"/>
    </xf>
    <xf numFmtId="164" fontId="18" fillId="4" borderId="8" xfId="2" applyFont="1" applyFill="1" applyBorder="1" applyAlignment="1">
      <alignment horizontal="center" vertical="center" wrapText="1"/>
    </xf>
    <xf numFmtId="164" fontId="18" fillId="4" borderId="4" xfId="2" applyFont="1" applyFill="1" applyBorder="1" applyAlignment="1">
      <alignment horizontal="center" vertical="center"/>
    </xf>
    <xf numFmtId="164" fontId="18" fillId="4" borderId="9" xfId="2" applyFont="1" applyFill="1" applyBorder="1" applyAlignment="1">
      <alignment horizontal="center" vertical="center"/>
    </xf>
    <xf numFmtId="164" fontId="8" fillId="0" borderId="0" xfId="2" applyFont="1" applyAlignment="1">
      <alignment horizontal="center" vertical="center"/>
    </xf>
    <xf numFmtId="164" fontId="35" fillId="0" borderId="0" xfId="2" applyFont="1" applyAlignment="1">
      <alignment horizontal="left" vertical="center"/>
    </xf>
    <xf numFmtId="164" fontId="18" fillId="6" borderId="8" xfId="2" applyFont="1" applyFill="1" applyBorder="1" applyAlignment="1">
      <alignment horizontal="center" vertical="center"/>
    </xf>
    <xf numFmtId="164" fontId="18" fillId="6" borderId="4" xfId="2" applyFont="1" applyFill="1" applyBorder="1" applyAlignment="1">
      <alignment horizontal="center" vertical="center"/>
    </xf>
    <xf numFmtId="164" fontId="18" fillId="6" borderId="5" xfId="2" applyFont="1" applyFill="1" applyBorder="1" applyAlignment="1">
      <alignment horizontal="center" vertical="center"/>
    </xf>
    <xf numFmtId="49" fontId="18" fillId="0" borderId="3" xfId="2" applyNumberFormat="1" applyFont="1" applyBorder="1" applyAlignment="1" applyProtection="1">
      <alignment horizontal="left" vertical="center"/>
      <protection locked="0"/>
    </xf>
    <xf numFmtId="49" fontId="18" fillId="0" borderId="4" xfId="2" applyNumberFormat="1" applyFont="1" applyBorder="1" applyAlignment="1" applyProtection="1">
      <alignment horizontal="left" vertical="center"/>
      <protection locked="0"/>
    </xf>
    <xf numFmtId="49" fontId="18" fillId="0" borderId="9" xfId="2" applyNumberFormat="1" applyFont="1" applyBorder="1" applyAlignment="1" applyProtection="1">
      <alignment horizontal="left" vertical="center"/>
      <protection locked="0"/>
    </xf>
    <xf numFmtId="49" fontId="18" fillId="0" borderId="13" xfId="2" applyNumberFormat="1" applyFont="1" applyBorder="1" applyAlignment="1" applyProtection="1">
      <alignment horizontal="left" vertical="center"/>
      <protection locked="0"/>
    </xf>
    <xf numFmtId="49" fontId="18" fillId="0" borderId="14" xfId="2" applyNumberFormat="1" applyFont="1" applyBorder="1" applyAlignment="1" applyProtection="1">
      <alignment horizontal="left" vertical="center"/>
      <protection locked="0"/>
    </xf>
    <xf numFmtId="49" fontId="18" fillId="0" borderId="15" xfId="2" applyNumberFormat="1" applyFont="1" applyBorder="1" applyAlignment="1" applyProtection="1">
      <alignment horizontal="left" vertical="center"/>
      <protection locked="0"/>
    </xf>
    <xf numFmtId="49" fontId="19" fillId="5" borderId="31" xfId="2" applyNumberFormat="1" applyFont="1" applyFill="1" applyBorder="1" applyAlignment="1" applyProtection="1">
      <alignment horizontal="left" vertical="center"/>
      <protection locked="0"/>
    </xf>
    <xf numFmtId="49" fontId="19" fillId="5" borderId="32" xfId="2" applyNumberFormat="1" applyFont="1" applyFill="1" applyBorder="1" applyAlignment="1" applyProtection="1">
      <alignment horizontal="left" vertical="center"/>
      <protection locked="0"/>
    </xf>
    <xf numFmtId="49" fontId="19" fillId="5" borderId="33" xfId="2" applyNumberFormat="1" applyFont="1" applyFill="1" applyBorder="1" applyAlignment="1" applyProtection="1">
      <alignment horizontal="left" vertical="center"/>
      <protection locked="0"/>
    </xf>
    <xf numFmtId="164" fontId="18" fillId="0" borderId="27" xfId="2" applyFont="1" applyBorder="1" applyAlignment="1">
      <alignment horizontal="left" vertical="center"/>
    </xf>
    <xf numFmtId="164" fontId="18" fillId="0" borderId="42" xfId="2" applyFont="1" applyBorder="1" applyAlignment="1">
      <alignment horizontal="left" vertical="center"/>
    </xf>
    <xf numFmtId="164" fontId="18" fillId="0" borderId="43" xfId="2" applyFont="1" applyBorder="1" applyAlignment="1">
      <alignment horizontal="left" vertical="center"/>
    </xf>
    <xf numFmtId="164" fontId="18" fillId="0" borderId="31" xfId="2" applyFont="1" applyBorder="1" applyAlignment="1">
      <alignment horizontal="left" vertical="center"/>
    </xf>
    <xf numFmtId="164" fontId="18" fillId="0" borderId="32" xfId="2" applyFont="1" applyBorder="1" applyAlignment="1">
      <alignment horizontal="left" vertical="center"/>
    </xf>
    <xf numFmtId="164" fontId="18" fillId="0" borderId="33" xfId="2" applyFont="1" applyBorder="1" applyAlignment="1">
      <alignment horizontal="left" vertical="center"/>
    </xf>
    <xf numFmtId="164" fontId="19" fillId="0" borderId="20" xfId="2" applyFont="1" applyBorder="1" applyAlignment="1">
      <alignment horizontal="left" vertical="center"/>
    </xf>
    <xf numFmtId="164" fontId="19" fillId="0" borderId="21" xfId="2" applyFont="1" applyBorder="1" applyAlignment="1">
      <alignment horizontal="left" vertical="center"/>
    </xf>
    <xf numFmtId="164" fontId="19" fillId="0" borderId="22" xfId="2" applyFont="1" applyBorder="1" applyAlignment="1">
      <alignment horizontal="left" vertical="center"/>
    </xf>
    <xf numFmtId="49" fontId="18" fillId="0" borderId="31" xfId="2" applyNumberFormat="1" applyFont="1" applyBorder="1" applyAlignment="1">
      <alignment horizontal="left" vertical="center"/>
    </xf>
    <xf numFmtId="49" fontId="18" fillId="0" borderId="32" xfId="2" applyNumberFormat="1" applyFont="1" applyBorder="1" applyAlignment="1">
      <alignment horizontal="left" vertical="center"/>
    </xf>
    <xf numFmtId="49" fontId="18" fillId="0" borderId="33" xfId="2" applyNumberFormat="1" applyFont="1" applyBorder="1" applyAlignment="1">
      <alignment horizontal="left" vertical="center"/>
    </xf>
    <xf numFmtId="164" fontId="18" fillId="0" borderId="20" xfId="2" applyFont="1" applyBorder="1" applyAlignment="1">
      <alignment horizontal="left" vertical="center"/>
    </xf>
    <xf numFmtId="164" fontId="18" fillId="0" borderId="21" xfId="2" applyFont="1" applyBorder="1" applyAlignment="1">
      <alignment horizontal="left" vertical="center"/>
    </xf>
    <xf numFmtId="164" fontId="18" fillId="0" borderId="22" xfId="2" applyFont="1" applyBorder="1" applyAlignment="1">
      <alignment horizontal="left" vertical="center"/>
    </xf>
    <xf numFmtId="49" fontId="19" fillId="0" borderId="20" xfId="2" applyNumberFormat="1" applyFont="1" applyBorder="1" applyAlignment="1">
      <alignment horizontal="left" vertical="center"/>
    </xf>
    <xf numFmtId="49" fontId="19" fillId="0" borderId="21" xfId="2" applyNumberFormat="1" applyFont="1" applyBorder="1" applyAlignment="1">
      <alignment horizontal="left" vertical="center"/>
    </xf>
    <xf numFmtId="49" fontId="19" fillId="0" borderId="22" xfId="2" applyNumberFormat="1" applyFont="1" applyBorder="1" applyAlignment="1">
      <alignment horizontal="left" vertical="center"/>
    </xf>
    <xf numFmtId="164" fontId="22" fillId="0" borderId="13" xfId="2" applyFont="1" applyBorder="1" applyAlignment="1">
      <alignment horizontal="left" vertical="center"/>
    </xf>
    <xf numFmtId="164" fontId="22" fillId="0" borderId="14" xfId="2" applyFont="1" applyBorder="1" applyAlignment="1">
      <alignment horizontal="left" vertical="center"/>
    </xf>
    <xf numFmtId="164" fontId="22" fillId="0" borderId="15" xfId="2" applyFont="1" applyBorder="1" applyAlignment="1">
      <alignment horizontal="left" vertical="center"/>
    </xf>
    <xf numFmtId="164" fontId="19" fillId="0" borderId="31" xfId="2" applyFont="1" applyBorder="1" applyAlignment="1">
      <alignment horizontal="left" vertical="center"/>
    </xf>
    <xf numFmtId="164" fontId="19" fillId="0" borderId="32" xfId="2" applyFont="1" applyBorder="1" applyAlignment="1">
      <alignment horizontal="left" vertical="center"/>
    </xf>
    <xf numFmtId="164" fontId="19" fillId="0" borderId="33" xfId="2" applyFont="1" applyBorder="1" applyAlignment="1">
      <alignment horizontal="left" vertical="center"/>
    </xf>
    <xf numFmtId="164" fontId="18" fillId="6" borderId="9" xfId="2" applyFont="1" applyFill="1" applyBorder="1" applyAlignment="1">
      <alignment horizontal="center" vertical="center"/>
    </xf>
    <xf numFmtId="164" fontId="18" fillId="0" borderId="13" xfId="2" applyFont="1" applyBorder="1" applyAlignment="1">
      <alignment horizontal="left" vertical="center"/>
    </xf>
    <xf numFmtId="164" fontId="18" fillId="0" borderId="14" xfId="2" applyFont="1" applyBorder="1" applyAlignment="1">
      <alignment horizontal="left" vertical="center"/>
    </xf>
    <xf numFmtId="164" fontId="18" fillId="0" borderId="15" xfId="2" applyFont="1" applyBorder="1" applyAlignment="1">
      <alignment horizontal="left" vertical="center"/>
    </xf>
    <xf numFmtId="0" fontId="18" fillId="0" borderId="20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164" fontId="45" fillId="0" borderId="20" xfId="2" applyFont="1" applyBorder="1" applyAlignment="1">
      <alignment horizontal="left" vertical="center"/>
    </xf>
    <xf numFmtId="164" fontId="45" fillId="0" borderId="21" xfId="2" applyFont="1" applyBorder="1" applyAlignment="1">
      <alignment horizontal="left" vertical="center"/>
    </xf>
    <xf numFmtId="164" fontId="45" fillId="0" borderId="22" xfId="2" applyFont="1" applyBorder="1" applyAlignment="1">
      <alignment horizontal="left" vertical="center"/>
    </xf>
    <xf numFmtId="164" fontId="18" fillId="0" borderId="3" xfId="2" applyFont="1" applyBorder="1" applyAlignment="1">
      <alignment horizontal="left" vertical="center"/>
    </xf>
    <xf numFmtId="164" fontId="18" fillId="0" borderId="4" xfId="2" applyFont="1" applyBorder="1" applyAlignment="1">
      <alignment horizontal="left" vertical="center"/>
    </xf>
    <xf numFmtId="164" fontId="18" fillId="0" borderId="9" xfId="2" applyFont="1" applyBorder="1" applyAlignment="1">
      <alignment horizontal="left" vertical="center"/>
    </xf>
    <xf numFmtId="164" fontId="20" fillId="0" borderId="20" xfId="2" applyFont="1" applyBorder="1" applyAlignment="1">
      <alignment horizontal="left" vertical="center"/>
    </xf>
    <xf numFmtId="164" fontId="20" fillId="0" borderId="21" xfId="2" applyFont="1" applyBorder="1" applyAlignment="1">
      <alignment horizontal="left" vertical="center"/>
    </xf>
    <xf numFmtId="164" fontId="20" fillId="0" borderId="22" xfId="2" applyFont="1" applyBorder="1" applyAlignment="1">
      <alignment horizontal="left" vertical="center"/>
    </xf>
    <xf numFmtId="164" fontId="19" fillId="0" borderId="19" xfId="2" applyFont="1" applyBorder="1" applyAlignment="1">
      <alignment horizontal="left" vertical="center"/>
    </xf>
    <xf numFmtId="164" fontId="18" fillId="5" borderId="20" xfId="2" applyFont="1" applyFill="1" applyBorder="1" applyAlignment="1">
      <alignment horizontal="left" vertical="center"/>
    </xf>
    <xf numFmtId="164" fontId="18" fillId="5" borderId="21" xfId="2" applyFont="1" applyFill="1" applyBorder="1" applyAlignment="1">
      <alignment horizontal="left" vertical="center"/>
    </xf>
    <xf numFmtId="164" fontId="18" fillId="5" borderId="22" xfId="2" applyFont="1" applyFill="1" applyBorder="1" applyAlignment="1">
      <alignment horizontal="left" vertical="center"/>
    </xf>
    <xf numFmtId="164" fontId="19" fillId="5" borderId="20" xfId="2" applyFont="1" applyFill="1" applyBorder="1" applyAlignment="1">
      <alignment horizontal="left" vertical="center"/>
    </xf>
    <xf numFmtId="164" fontId="19" fillId="5" borderId="21" xfId="2" applyFont="1" applyFill="1" applyBorder="1" applyAlignment="1">
      <alignment horizontal="left" vertical="center"/>
    </xf>
    <xf numFmtId="164" fontId="19" fillId="5" borderId="22" xfId="2" applyFont="1" applyFill="1" applyBorder="1" applyAlignment="1">
      <alignment horizontal="left" vertical="center"/>
    </xf>
    <xf numFmtId="49" fontId="18" fillId="4" borderId="3" xfId="2" applyNumberFormat="1" applyFont="1" applyFill="1" applyBorder="1" applyAlignment="1" applyProtection="1">
      <alignment horizontal="center" vertical="center" wrapText="1"/>
      <protection locked="0"/>
    </xf>
    <xf numFmtId="49" fontId="18" fillId="4" borderId="4" xfId="2" applyNumberFormat="1" applyFont="1" applyFill="1" applyBorder="1" applyAlignment="1" applyProtection="1">
      <alignment horizontal="center" vertical="center" wrapText="1"/>
      <protection locked="0"/>
    </xf>
    <xf numFmtId="49" fontId="18" fillId="4" borderId="5" xfId="2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2" applyNumberFormat="1" applyFont="1" applyBorder="1" applyAlignment="1" applyProtection="1">
      <alignment horizontal="center" vertical="center" wrapText="1"/>
      <protection locked="0"/>
    </xf>
    <xf numFmtId="49" fontId="12" fillId="0" borderId="4" xfId="2" applyNumberFormat="1" applyFont="1" applyBorder="1" applyAlignment="1" applyProtection="1">
      <alignment horizontal="center" vertical="center" wrapText="1"/>
      <protection locked="0"/>
    </xf>
    <xf numFmtId="49" fontId="12" fillId="0" borderId="9" xfId="2" applyNumberFormat="1" applyFont="1" applyBorder="1" applyAlignment="1" applyProtection="1">
      <alignment horizontal="center" vertical="center" wrapText="1"/>
      <protection locked="0"/>
    </xf>
    <xf numFmtId="49" fontId="19" fillId="0" borderId="20" xfId="2" applyNumberFormat="1" applyFont="1" applyBorder="1" applyAlignment="1" applyProtection="1">
      <alignment horizontal="left" vertical="center"/>
      <protection locked="0"/>
    </xf>
    <xf numFmtId="49" fontId="19" fillId="0" borderId="21" xfId="2" applyNumberFormat="1" applyFont="1" applyBorder="1" applyAlignment="1" applyProtection="1">
      <alignment horizontal="left" vertical="center"/>
      <protection locked="0"/>
    </xf>
    <xf numFmtId="49" fontId="19" fillId="0" borderId="22" xfId="2" applyNumberFormat="1" applyFont="1" applyBorder="1" applyAlignment="1" applyProtection="1">
      <alignment horizontal="left" vertical="center"/>
      <protection locked="0"/>
    </xf>
    <xf numFmtId="49" fontId="19" fillId="0" borderId="31" xfId="2" applyNumberFormat="1" applyFont="1" applyBorder="1" applyAlignment="1" applyProtection="1">
      <alignment horizontal="left" vertical="center"/>
      <protection locked="0"/>
    </xf>
    <xf numFmtId="49" fontId="19" fillId="0" borderId="32" xfId="2" applyNumberFormat="1" applyFont="1" applyBorder="1" applyAlignment="1" applyProtection="1">
      <alignment horizontal="left" vertical="center"/>
      <protection locked="0"/>
    </xf>
    <xf numFmtId="49" fontId="19" fillId="0" borderId="33" xfId="2" applyNumberFormat="1" applyFont="1" applyBorder="1" applyAlignment="1" applyProtection="1">
      <alignment horizontal="left" vertical="center"/>
      <protection locked="0"/>
    </xf>
    <xf numFmtId="49" fontId="22" fillId="0" borderId="31" xfId="2" applyNumberFormat="1" applyFont="1" applyBorder="1" applyAlignment="1" applyProtection="1">
      <alignment horizontal="left" vertical="center"/>
      <protection locked="0"/>
    </xf>
    <xf numFmtId="49" fontId="22" fillId="0" borderId="32" xfId="2" applyNumberFormat="1" applyFont="1" applyBorder="1" applyAlignment="1" applyProtection="1">
      <alignment horizontal="left" vertical="center"/>
      <protection locked="0"/>
    </xf>
    <xf numFmtId="49" fontId="22" fillId="0" borderId="33" xfId="2" applyNumberFormat="1" applyFont="1" applyBorder="1" applyAlignment="1" applyProtection="1">
      <alignment horizontal="left" vertical="center"/>
      <protection locked="0"/>
    </xf>
    <xf numFmtId="49" fontId="18" fillId="3" borderId="8" xfId="2" applyNumberFormat="1" applyFont="1" applyFill="1" applyBorder="1" applyAlignment="1" applyProtection="1">
      <alignment horizontal="center" vertical="center"/>
      <protection locked="0"/>
    </xf>
    <xf numFmtId="49" fontId="18" fillId="3" borderId="4" xfId="2" applyNumberFormat="1" applyFont="1" applyFill="1" applyBorder="1" applyAlignment="1" applyProtection="1">
      <alignment horizontal="center" vertical="center"/>
      <protection locked="0"/>
    </xf>
    <xf numFmtId="49" fontId="18" fillId="3" borderId="9" xfId="2" applyNumberFormat="1" applyFont="1" applyFill="1" applyBorder="1" applyAlignment="1" applyProtection="1">
      <alignment horizontal="center" vertical="center"/>
      <protection locked="0"/>
    </xf>
    <xf numFmtId="49" fontId="19" fillId="0" borderId="28" xfId="2" applyNumberFormat="1" applyFont="1" applyBorder="1" applyAlignment="1" applyProtection="1">
      <alignment horizontal="left" vertical="center"/>
      <protection locked="0"/>
    </xf>
    <xf numFmtId="49" fontId="19" fillId="0" borderId="37" xfId="2" applyNumberFormat="1" applyFont="1" applyBorder="1" applyAlignment="1" applyProtection="1">
      <alignment horizontal="left" vertical="center"/>
      <protection locked="0"/>
    </xf>
    <xf numFmtId="49" fontId="19" fillId="0" borderId="38" xfId="2" applyNumberFormat="1" applyFont="1" applyBorder="1" applyAlignment="1" applyProtection="1">
      <alignment horizontal="left" vertical="center"/>
      <protection locked="0"/>
    </xf>
    <xf numFmtId="49" fontId="18" fillId="2" borderId="8" xfId="2" applyNumberFormat="1" applyFont="1" applyFill="1" applyBorder="1" applyAlignment="1" applyProtection="1">
      <alignment horizontal="center" vertical="center"/>
      <protection locked="0"/>
    </xf>
    <xf numFmtId="49" fontId="18" fillId="2" borderId="4" xfId="2" applyNumberFormat="1" applyFont="1" applyFill="1" applyBorder="1" applyAlignment="1" applyProtection="1">
      <alignment horizontal="center" vertical="center"/>
      <protection locked="0"/>
    </xf>
    <xf numFmtId="49" fontId="18" fillId="2" borderId="5" xfId="2" applyNumberFormat="1" applyFont="1" applyFill="1" applyBorder="1" applyAlignment="1" applyProtection="1">
      <alignment horizontal="center" vertical="center"/>
      <protection locked="0"/>
    </xf>
    <xf numFmtId="49" fontId="18" fillId="0" borderId="20" xfId="2" applyNumberFormat="1" applyFont="1" applyBorder="1" applyAlignment="1" applyProtection="1">
      <alignment horizontal="left" vertical="center"/>
      <protection locked="0"/>
    </xf>
    <xf numFmtId="49" fontId="18" fillId="0" borderId="21" xfId="2" applyNumberFormat="1" applyFont="1" applyBorder="1" applyAlignment="1" applyProtection="1">
      <alignment horizontal="left" vertical="center"/>
      <protection locked="0"/>
    </xf>
    <xf numFmtId="49" fontId="18" fillId="0" borderId="22" xfId="2" applyNumberFormat="1" applyFont="1" applyBorder="1" applyAlignment="1" applyProtection="1">
      <alignment horizontal="left" vertical="center"/>
      <protection locked="0"/>
    </xf>
    <xf numFmtId="49" fontId="18" fillId="0" borderId="28" xfId="2" applyNumberFormat="1" applyFont="1" applyBorder="1" applyAlignment="1" applyProtection="1">
      <alignment horizontal="left" vertical="center"/>
      <protection locked="0"/>
    </xf>
    <xf numFmtId="49" fontId="18" fillId="0" borderId="37" xfId="2" applyNumberFormat="1" applyFont="1" applyBorder="1" applyAlignment="1" applyProtection="1">
      <alignment horizontal="left" vertical="center"/>
      <protection locked="0"/>
    </xf>
    <xf numFmtId="49" fontId="18" fillId="0" borderId="38" xfId="2" applyNumberFormat="1" applyFont="1" applyBorder="1" applyAlignment="1" applyProtection="1">
      <alignment horizontal="left" vertical="center"/>
      <protection locked="0"/>
    </xf>
    <xf numFmtId="49" fontId="38" fillId="0" borderId="20" xfId="2" applyNumberFormat="1" applyFont="1" applyBorder="1" applyAlignment="1" applyProtection="1">
      <alignment horizontal="left" vertical="center"/>
      <protection locked="0"/>
    </xf>
    <xf numFmtId="49" fontId="38" fillId="0" borderId="21" xfId="2" applyNumberFormat="1" applyFont="1" applyBorder="1" applyAlignment="1" applyProtection="1">
      <alignment horizontal="left" vertical="center"/>
      <protection locked="0"/>
    </xf>
    <xf numFmtId="49" fontId="38" fillId="0" borderId="22" xfId="2" applyNumberFormat="1" applyFont="1" applyBorder="1" applyAlignment="1" applyProtection="1">
      <alignment horizontal="left" vertical="center"/>
      <protection locked="0"/>
    </xf>
    <xf numFmtId="49" fontId="18" fillId="0" borderId="31" xfId="2" applyNumberFormat="1" applyFont="1" applyBorder="1" applyAlignment="1" applyProtection="1">
      <alignment horizontal="left" vertical="center"/>
      <protection locked="0"/>
    </xf>
    <xf numFmtId="49" fontId="18" fillId="0" borderId="32" xfId="2" applyNumberFormat="1" applyFont="1" applyBorder="1" applyAlignment="1" applyProtection="1">
      <alignment horizontal="left" vertical="center"/>
      <protection locked="0"/>
    </xf>
    <xf numFmtId="49" fontId="18" fillId="0" borderId="33" xfId="2" applyNumberFormat="1" applyFont="1" applyBorder="1" applyAlignment="1" applyProtection="1">
      <alignment horizontal="left" vertical="center"/>
      <protection locked="0"/>
    </xf>
    <xf numFmtId="49" fontId="19" fillId="0" borderId="20" xfId="2" applyNumberFormat="1" applyFont="1" applyBorder="1" applyAlignment="1" applyProtection="1">
      <alignment horizontal="left" vertical="center" wrapText="1"/>
      <protection locked="0"/>
    </xf>
    <xf numFmtId="49" fontId="19" fillId="0" borderId="21" xfId="2" applyNumberFormat="1" applyFont="1" applyBorder="1" applyAlignment="1" applyProtection="1">
      <alignment horizontal="left" vertical="center" wrapText="1"/>
      <protection locked="0"/>
    </xf>
    <xf numFmtId="49" fontId="19" fillId="0" borderId="22" xfId="2" applyNumberFormat="1" applyFont="1" applyBorder="1" applyAlignment="1" applyProtection="1">
      <alignment horizontal="left" vertical="center" wrapText="1"/>
      <protection locked="0"/>
    </xf>
    <xf numFmtId="0" fontId="35" fillId="0" borderId="0" xfId="0" applyFont="1" applyAlignment="1">
      <alignment horizontal="left" vertical="center" wrapText="1"/>
    </xf>
    <xf numFmtId="164" fontId="15" fillId="0" borderId="0" xfId="2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/>
    </xf>
    <xf numFmtId="164" fontId="35" fillId="0" borderId="0" xfId="2" applyFont="1" applyAlignment="1" applyProtection="1">
      <alignment horizontal="left" vertical="center" wrapText="1"/>
      <protection locked="0"/>
    </xf>
    <xf numFmtId="164" fontId="35" fillId="0" borderId="0" xfId="2" applyFont="1" applyAlignment="1" applyProtection="1">
      <alignment horizontal="left" vertical="center"/>
      <protection locked="0"/>
    </xf>
    <xf numFmtId="49" fontId="18" fillId="0" borderId="20" xfId="2" applyNumberFormat="1" applyFont="1" applyBorder="1" applyAlignment="1" applyProtection="1">
      <alignment horizontal="left" vertical="center" wrapText="1"/>
      <protection locked="0"/>
    </xf>
    <xf numFmtId="49" fontId="18" fillId="0" borderId="21" xfId="2" applyNumberFormat="1" applyFont="1" applyBorder="1" applyAlignment="1" applyProtection="1">
      <alignment horizontal="left" vertical="center" wrapText="1"/>
      <protection locked="0"/>
    </xf>
    <xf numFmtId="49" fontId="18" fillId="0" borderId="22" xfId="2" applyNumberFormat="1" applyFont="1" applyBorder="1" applyAlignment="1" applyProtection="1">
      <alignment horizontal="left" vertical="center" wrapText="1"/>
      <protection locked="0"/>
    </xf>
    <xf numFmtId="164" fontId="15" fillId="0" borderId="1" xfId="2" applyFont="1" applyBorder="1" applyAlignment="1" applyProtection="1">
      <alignment horizontal="left" vertical="center"/>
      <protection locked="0"/>
    </xf>
    <xf numFmtId="49" fontId="18" fillId="2" borderId="3" xfId="2" applyNumberFormat="1" applyFont="1" applyFill="1" applyBorder="1" applyAlignment="1" applyProtection="1">
      <alignment horizontal="center" vertical="center" wrapText="1"/>
      <protection locked="0"/>
    </xf>
    <xf numFmtId="49" fontId="18" fillId="2" borderId="4" xfId="2" applyNumberFormat="1" applyFont="1" applyFill="1" applyBorder="1" applyAlignment="1" applyProtection="1">
      <alignment horizontal="center" vertical="center" wrapText="1"/>
      <protection locked="0"/>
    </xf>
    <xf numFmtId="49" fontId="18" fillId="2" borderId="5" xfId="2" applyNumberFormat="1" applyFont="1" applyFill="1" applyBorder="1" applyAlignment="1" applyProtection="1">
      <alignment horizontal="center" vertical="center" wrapText="1"/>
      <protection locked="0"/>
    </xf>
    <xf numFmtId="49" fontId="12" fillId="0" borderId="8" xfId="2" applyNumberFormat="1" applyFont="1" applyBorder="1" applyAlignment="1" applyProtection="1">
      <alignment horizontal="center" vertical="center" wrapText="1"/>
      <protection locked="0"/>
    </xf>
    <xf numFmtId="49" fontId="18" fillId="0" borderId="13" xfId="2" applyNumberFormat="1" applyFont="1" applyBorder="1" applyAlignment="1" applyProtection="1">
      <alignment horizontal="left" vertical="center" wrapText="1"/>
      <protection locked="0"/>
    </xf>
    <xf numFmtId="49" fontId="18" fillId="0" borderId="14" xfId="2" applyNumberFormat="1" applyFont="1" applyBorder="1" applyAlignment="1" applyProtection="1">
      <alignment horizontal="left" vertical="center" wrapText="1"/>
      <protection locked="0"/>
    </xf>
    <xf numFmtId="49" fontId="18" fillId="0" borderId="15" xfId="2" applyNumberFormat="1" applyFont="1" applyBorder="1" applyAlignment="1" applyProtection="1">
      <alignment horizontal="left" vertical="center" wrapText="1"/>
      <protection locked="0"/>
    </xf>
  </cellXfs>
  <cellStyles count="3">
    <cellStyle name="Excel Built-in Normal" xfId="2" xr:uid="{00000000-0005-0000-0000-000001000000}"/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A275"/>
  <sheetViews>
    <sheetView tabSelected="1" topLeftCell="A243" zoomScale="110" zoomScaleNormal="110" workbookViewId="0">
      <selection activeCell="P265" sqref="P265"/>
    </sheetView>
  </sheetViews>
  <sheetFormatPr defaultColWidth="9" defaultRowHeight="15" customHeight="1" x14ac:dyDescent="0.2"/>
  <cols>
    <col min="1" max="1" width="3.125" style="168" bestFit="1" customWidth="1"/>
    <col min="2" max="2" width="4.5" style="169" bestFit="1" customWidth="1"/>
    <col min="3" max="3" width="5.375" style="170" bestFit="1" customWidth="1"/>
    <col min="4" max="4" width="5.625" style="170" bestFit="1" customWidth="1"/>
    <col min="5" max="5" width="10.875" style="170" bestFit="1" customWidth="1"/>
    <col min="6" max="6" width="8.75" style="171" customWidth="1"/>
    <col min="7" max="7" width="8" style="172" bestFit="1" customWidth="1"/>
    <col min="8" max="8" width="11" style="173" customWidth="1"/>
    <col min="9" max="9" width="14.625" style="173" customWidth="1"/>
    <col min="10" max="10" width="13.625" style="168" customWidth="1"/>
    <col min="11" max="11" width="12.375" style="177" bestFit="1" customWidth="1"/>
    <col min="12" max="12" width="11.375" style="180" bestFit="1" customWidth="1"/>
    <col min="13" max="14" width="13.375" style="180" bestFit="1" customWidth="1"/>
    <col min="15" max="15" width="7.375" style="179" bestFit="1" customWidth="1"/>
    <col min="16" max="16" width="33.875" style="9" bestFit="1" customWidth="1"/>
    <col min="17" max="239" width="9.25" style="2" customWidth="1"/>
    <col min="240" max="1015" width="9.25" style="3" customWidth="1"/>
    <col min="1016" max="1016" width="9" customWidth="1"/>
  </cols>
  <sheetData>
    <row r="1" spans="1:1015" ht="14.25" x14ac:dyDescent="0.2">
      <c r="A1" s="396" t="s">
        <v>389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1"/>
    </row>
    <row r="2" spans="1:1015" ht="14.25" x14ac:dyDescent="0.2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1"/>
    </row>
    <row r="3" spans="1:1015" s="2" customFormat="1" ht="12" x14ac:dyDescent="0.2">
      <c r="A3" s="396"/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1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</row>
    <row r="4" spans="1:1015" s="2" customFormat="1" ht="14.25" customHeight="1" x14ac:dyDescent="0.2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</row>
    <row r="5" spans="1:1015" s="2" customFormat="1" ht="15.75" x14ac:dyDescent="0.2">
      <c r="A5" s="397" t="s">
        <v>365</v>
      </c>
      <c r="B5" s="397"/>
      <c r="C5" s="397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4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</row>
    <row r="6" spans="1:1015" s="2" customFormat="1" ht="15" customHeight="1" x14ac:dyDescent="0.2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9"/>
      <c r="M6" s="199"/>
      <c r="N6" s="199"/>
      <c r="O6" s="199"/>
      <c r="P6" s="4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</row>
    <row r="7" spans="1:1015" s="2" customFormat="1" ht="15.6" customHeight="1" x14ac:dyDescent="0.2">
      <c r="A7" s="398" t="s">
        <v>0</v>
      </c>
      <c r="B7" s="398"/>
      <c r="C7" s="398"/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P7" s="5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</row>
    <row r="8" spans="1:1015" s="2" customFormat="1" ht="15.75" x14ac:dyDescent="0.2">
      <c r="A8" s="399" t="s">
        <v>366</v>
      </c>
      <c r="B8" s="399"/>
      <c r="C8" s="399"/>
      <c r="D8" s="399"/>
      <c r="E8" s="399"/>
      <c r="F8" s="399"/>
      <c r="G8" s="399"/>
      <c r="H8" s="399"/>
      <c r="I8" s="399"/>
      <c r="J8" s="399"/>
      <c r="K8" s="399"/>
      <c r="L8" s="399"/>
      <c r="M8" s="399"/>
      <c r="N8" s="399"/>
      <c r="O8" s="399"/>
      <c r="P8" s="6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</row>
    <row r="9" spans="1:1015" s="2" customFormat="1" ht="13.9" customHeight="1" x14ac:dyDescent="0.2">
      <c r="A9" s="200"/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1"/>
      <c r="M9" s="201"/>
      <c r="N9" s="201"/>
      <c r="O9" s="201"/>
      <c r="P9" s="6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</row>
    <row r="10" spans="1:1015" s="2" customFormat="1" ht="13.9" customHeight="1" x14ac:dyDescent="0.2">
      <c r="A10" s="397" t="s">
        <v>1</v>
      </c>
      <c r="B10" s="397"/>
      <c r="C10" s="397"/>
      <c r="D10" s="397"/>
      <c r="E10" s="397"/>
      <c r="F10" s="397"/>
      <c r="G10" s="397"/>
      <c r="H10" s="397"/>
      <c r="I10" s="397"/>
      <c r="J10" s="397"/>
      <c r="K10" s="397"/>
      <c r="L10" s="397"/>
      <c r="M10" s="397"/>
      <c r="N10" s="397"/>
      <c r="O10" s="397"/>
      <c r="P10" s="7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</row>
    <row r="11" spans="1:1015" s="2" customFormat="1" ht="15.75" x14ac:dyDescent="0.2">
      <c r="A11" s="400" t="s">
        <v>2</v>
      </c>
      <c r="B11" s="400"/>
      <c r="C11" s="400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400"/>
      <c r="O11" s="400"/>
      <c r="P11" s="8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</row>
    <row r="12" spans="1:1015" s="2" customFormat="1" ht="15.75" x14ac:dyDescent="0.2">
      <c r="A12" s="202"/>
      <c r="B12" s="203"/>
      <c r="C12" s="204"/>
      <c r="D12" s="204"/>
      <c r="E12" s="204"/>
      <c r="F12" s="205"/>
      <c r="G12" s="205"/>
      <c r="H12" s="202"/>
      <c r="I12" s="202"/>
      <c r="J12" s="202"/>
      <c r="K12" s="202"/>
      <c r="L12" s="201"/>
      <c r="M12" s="201"/>
      <c r="N12" s="201"/>
      <c r="O12" s="206"/>
      <c r="P12" s="9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</row>
    <row r="13" spans="1:1015" s="2" customFormat="1" ht="16.5" thickBot="1" x14ac:dyDescent="0.25">
      <c r="A13" s="207" t="s">
        <v>3</v>
      </c>
      <c r="B13" s="404" t="s">
        <v>4</v>
      </c>
      <c r="C13" s="404"/>
      <c r="D13" s="404"/>
      <c r="E13" s="404"/>
      <c r="F13" s="404"/>
      <c r="G13" s="404"/>
      <c r="H13" s="404"/>
      <c r="I13" s="404"/>
      <c r="J13" s="404"/>
      <c r="K13" s="208"/>
      <c r="L13" s="209"/>
      <c r="M13" s="209"/>
      <c r="N13" s="209"/>
      <c r="O13" s="210"/>
      <c r="P13" s="10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</row>
    <row r="14" spans="1:1015" s="12" customFormat="1" ht="39" thickBot="1" x14ac:dyDescent="0.25">
      <c r="A14" s="272" t="s">
        <v>5</v>
      </c>
      <c r="B14" s="405" t="s">
        <v>6</v>
      </c>
      <c r="C14" s="406"/>
      <c r="D14" s="406"/>
      <c r="E14" s="406"/>
      <c r="F14" s="406"/>
      <c r="G14" s="406"/>
      <c r="H14" s="406"/>
      <c r="I14" s="406"/>
      <c r="J14" s="407"/>
      <c r="K14" s="273" t="s">
        <v>7</v>
      </c>
      <c r="L14" s="273" t="s">
        <v>377</v>
      </c>
      <c r="M14" s="273" t="s">
        <v>378</v>
      </c>
      <c r="N14" s="273" t="s">
        <v>379</v>
      </c>
      <c r="O14" s="274" t="s">
        <v>8</v>
      </c>
      <c r="P14" s="11"/>
      <c r="Q14" s="13"/>
      <c r="R14" s="13"/>
      <c r="S14" s="13"/>
      <c r="T14" s="13"/>
      <c r="U14" s="13"/>
    </row>
    <row r="15" spans="1:1015" s="12" customFormat="1" ht="12.75" thickBot="1" x14ac:dyDescent="0.25">
      <c r="A15" s="408" t="s">
        <v>9</v>
      </c>
      <c r="B15" s="361"/>
      <c r="C15" s="361"/>
      <c r="D15" s="361"/>
      <c r="E15" s="361"/>
      <c r="F15" s="361"/>
      <c r="G15" s="361"/>
      <c r="H15" s="361"/>
      <c r="I15" s="361"/>
      <c r="J15" s="362"/>
      <c r="K15" s="220" t="s">
        <v>10</v>
      </c>
      <c r="L15" s="14" t="s">
        <v>5</v>
      </c>
      <c r="M15" s="15" t="s">
        <v>11</v>
      </c>
      <c r="N15" s="15" t="s">
        <v>12</v>
      </c>
      <c r="O15" s="16">
        <v>6</v>
      </c>
      <c r="P15" s="17"/>
      <c r="Q15" s="13"/>
      <c r="R15" s="13"/>
      <c r="S15" s="13"/>
      <c r="T15" s="13"/>
      <c r="U15" s="13"/>
    </row>
    <row r="16" spans="1:1015" s="2" customFormat="1" ht="14.25" x14ac:dyDescent="0.2">
      <c r="A16" s="18" t="s">
        <v>13</v>
      </c>
      <c r="B16" s="409" t="s">
        <v>14</v>
      </c>
      <c r="C16" s="410"/>
      <c r="D16" s="410"/>
      <c r="E16" s="410"/>
      <c r="F16" s="410"/>
      <c r="G16" s="410"/>
      <c r="H16" s="410"/>
      <c r="I16" s="410"/>
      <c r="J16" s="411"/>
      <c r="K16" s="19">
        <f>SUM(K17+K18)</f>
        <v>1277447</v>
      </c>
      <c r="L16" s="19">
        <f>SUM(L17+L18)</f>
        <v>1288000</v>
      </c>
      <c r="M16" s="19">
        <f>SUM(M17+M18)</f>
        <v>1328000</v>
      </c>
      <c r="N16" s="19">
        <f t="shared" ref="N16" si="0">SUM(N17+N18)</f>
        <v>1358100</v>
      </c>
      <c r="O16" s="186">
        <f>L16/K16*100</f>
        <v>100.82610080887895</v>
      </c>
      <c r="P16" s="20"/>
      <c r="Q16" s="21"/>
      <c r="R16" s="21"/>
      <c r="S16" s="21"/>
      <c r="T16" s="21"/>
      <c r="U16" s="21"/>
    </row>
    <row r="17" spans="1:1015" s="2" customFormat="1" x14ac:dyDescent="0.2">
      <c r="A17" s="22"/>
      <c r="B17" s="23" t="s">
        <v>15</v>
      </c>
      <c r="C17" s="322" t="s">
        <v>16</v>
      </c>
      <c r="D17" s="323"/>
      <c r="E17" s="323"/>
      <c r="F17" s="323"/>
      <c r="G17" s="323"/>
      <c r="H17" s="323"/>
      <c r="I17" s="323"/>
      <c r="J17" s="324"/>
      <c r="K17" s="66"/>
      <c r="L17" s="24"/>
      <c r="M17" s="24"/>
      <c r="N17" s="24"/>
      <c r="O17" s="187"/>
      <c r="P17" s="25"/>
      <c r="Q17" s="21"/>
      <c r="R17" s="21"/>
      <c r="S17" s="21"/>
      <c r="T17" s="21"/>
      <c r="U17" s="21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</row>
    <row r="18" spans="1:1015" s="2" customFormat="1" ht="14.25" x14ac:dyDescent="0.2">
      <c r="A18" s="26"/>
      <c r="B18" s="23" t="s">
        <v>17</v>
      </c>
      <c r="C18" s="401" t="s">
        <v>18</v>
      </c>
      <c r="D18" s="402"/>
      <c r="E18" s="402"/>
      <c r="F18" s="402"/>
      <c r="G18" s="402"/>
      <c r="H18" s="402"/>
      <c r="I18" s="402"/>
      <c r="J18" s="403"/>
      <c r="K18" s="27">
        <f t="shared" ref="K18" si="1">SUM(K19+K38+K48+K55)</f>
        <v>1277447</v>
      </c>
      <c r="L18" s="27">
        <f>SUM(L19+L38+L48+L55)</f>
        <v>1288000</v>
      </c>
      <c r="M18" s="27">
        <f t="shared" ref="M18" si="2">SUM(M19+M38+M48+M55)</f>
        <v>1328000</v>
      </c>
      <c r="N18" s="27">
        <f>SUM(N19+N38+N48+N55)</f>
        <v>1358100</v>
      </c>
      <c r="O18" s="188">
        <f>L18/K18*100</f>
        <v>100.82610080887895</v>
      </c>
      <c r="P18" s="20"/>
      <c r="Q18" s="21"/>
      <c r="R18" s="21"/>
      <c r="S18" s="21"/>
      <c r="T18" s="21"/>
      <c r="U18" s="21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</row>
    <row r="19" spans="1:1015" s="2" customFormat="1" ht="14.25" customHeight="1" x14ac:dyDescent="0.2">
      <c r="A19" s="28"/>
      <c r="B19" s="29"/>
      <c r="C19" s="30" t="s">
        <v>19</v>
      </c>
      <c r="D19" s="401" t="s">
        <v>20</v>
      </c>
      <c r="E19" s="402"/>
      <c r="F19" s="402"/>
      <c r="G19" s="402"/>
      <c r="H19" s="402"/>
      <c r="I19" s="402"/>
      <c r="J19" s="403"/>
      <c r="K19" s="27">
        <f>SUM(K20+K29+K30)</f>
        <v>820372</v>
      </c>
      <c r="L19" s="27">
        <f t="shared" ref="L19:N19" si="3">SUM(L20+L29+L30)</f>
        <v>815500</v>
      </c>
      <c r="M19" s="27">
        <f t="shared" si="3"/>
        <v>855600</v>
      </c>
      <c r="N19" s="27">
        <f t="shared" si="3"/>
        <v>865700</v>
      </c>
      <c r="O19" s="187">
        <f>L19/K19*100</f>
        <v>99.406123075872898</v>
      </c>
      <c r="P19" s="20"/>
      <c r="Q19" s="21"/>
      <c r="R19" s="21"/>
      <c r="S19" s="21"/>
      <c r="T19" s="21"/>
      <c r="U19" s="21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  <c r="ALI19" s="3"/>
      <c r="ALJ19" s="3"/>
      <c r="ALK19" s="3"/>
      <c r="ALL19" s="3"/>
      <c r="ALM19" s="3"/>
      <c r="ALN19" s="3"/>
      <c r="ALO19" s="3"/>
      <c r="ALP19" s="3"/>
      <c r="ALQ19" s="3"/>
      <c r="ALR19" s="3"/>
      <c r="ALS19" s="3"/>
      <c r="ALT19" s="3"/>
      <c r="ALU19" s="3"/>
      <c r="ALV19" s="3"/>
      <c r="ALW19" s="3"/>
      <c r="ALX19" s="3"/>
      <c r="ALY19" s="3"/>
      <c r="ALZ19" s="3"/>
      <c r="AMA19" s="3"/>
    </row>
    <row r="20" spans="1:1015" s="3" customFormat="1" x14ac:dyDescent="0.2">
      <c r="A20" s="26"/>
      <c r="B20" s="29"/>
      <c r="C20" s="31"/>
      <c r="D20" s="32" t="s">
        <v>21</v>
      </c>
      <c r="E20" s="393" t="s">
        <v>22</v>
      </c>
      <c r="F20" s="394"/>
      <c r="G20" s="394"/>
      <c r="H20" s="394"/>
      <c r="I20" s="394"/>
      <c r="J20" s="395"/>
      <c r="K20" s="35">
        <f t="shared" ref="K20:L20" si="4">SUM(K21+K28)</f>
        <v>660000</v>
      </c>
      <c r="L20" s="33">
        <f t="shared" si="4"/>
        <v>665000</v>
      </c>
      <c r="M20" s="33">
        <f t="shared" ref="M20:N20" si="5">SUM(M21+M28)</f>
        <v>675000</v>
      </c>
      <c r="N20" s="33">
        <f t="shared" si="5"/>
        <v>685000</v>
      </c>
      <c r="O20" s="189">
        <f>L20/K20*100</f>
        <v>100.75757575757575</v>
      </c>
      <c r="P20" s="34"/>
      <c r="Q20" s="21"/>
      <c r="R20" s="21"/>
      <c r="S20" s="21"/>
      <c r="T20" s="21"/>
      <c r="U20" s="21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</row>
    <row r="21" spans="1:1015" s="3" customFormat="1" x14ac:dyDescent="0.2">
      <c r="A21" s="26"/>
      <c r="B21" s="29"/>
      <c r="C21" s="31"/>
      <c r="D21" s="32"/>
      <c r="E21" s="32" t="s">
        <v>23</v>
      </c>
      <c r="F21" s="393" t="s">
        <v>24</v>
      </c>
      <c r="G21" s="394"/>
      <c r="H21" s="394"/>
      <c r="I21" s="394"/>
      <c r="J21" s="395"/>
      <c r="K21" s="35">
        <f t="shared" ref="K21" si="6">SUM(K22+K25)</f>
        <v>660000</v>
      </c>
      <c r="L21" s="35">
        <f>L22+L25</f>
        <v>665000</v>
      </c>
      <c r="M21" s="35">
        <f t="shared" ref="M21:N21" si="7">SUM(M22+M25)</f>
        <v>675000</v>
      </c>
      <c r="N21" s="35">
        <f t="shared" si="7"/>
        <v>685000</v>
      </c>
      <c r="O21" s="189">
        <f>L21/K21*100</f>
        <v>100.75757575757575</v>
      </c>
      <c r="P21" s="36"/>
      <c r="Q21" s="21"/>
      <c r="R21" s="21"/>
      <c r="S21" s="21"/>
      <c r="T21" s="21"/>
      <c r="U21" s="21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</row>
    <row r="22" spans="1:1015" s="3" customFormat="1" x14ac:dyDescent="0.2">
      <c r="A22" s="26"/>
      <c r="B22" s="29"/>
      <c r="C22" s="31"/>
      <c r="D22" s="32"/>
      <c r="E22" s="32"/>
      <c r="F22" s="32" t="s">
        <v>25</v>
      </c>
      <c r="G22" s="393" t="s">
        <v>26</v>
      </c>
      <c r="H22" s="394"/>
      <c r="I22" s="394"/>
      <c r="J22" s="395"/>
      <c r="K22" s="35"/>
      <c r="L22" s="35"/>
      <c r="M22" s="35"/>
      <c r="N22" s="35"/>
      <c r="O22" s="187"/>
      <c r="P22" s="37"/>
      <c r="Q22" s="21"/>
      <c r="R22" s="21"/>
      <c r="S22" s="21"/>
      <c r="T22" s="21"/>
      <c r="U22" s="21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</row>
    <row r="23" spans="1:1015" s="3" customFormat="1" x14ac:dyDescent="0.2">
      <c r="A23" s="26"/>
      <c r="B23" s="29"/>
      <c r="C23" s="31"/>
      <c r="D23" s="32"/>
      <c r="E23" s="32"/>
      <c r="F23" s="32"/>
      <c r="G23" s="32" t="s">
        <v>27</v>
      </c>
      <c r="H23" s="393" t="s">
        <v>28</v>
      </c>
      <c r="I23" s="394"/>
      <c r="J23" s="395"/>
      <c r="K23" s="35"/>
      <c r="L23" s="35"/>
      <c r="M23" s="35"/>
      <c r="N23" s="35"/>
      <c r="O23" s="187"/>
      <c r="P23" s="37"/>
      <c r="Q23" s="21"/>
      <c r="R23" s="21"/>
      <c r="S23" s="21"/>
      <c r="T23" s="21"/>
      <c r="U23" s="21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</row>
    <row r="24" spans="1:1015" s="3" customFormat="1" ht="32.25" customHeight="1" x14ac:dyDescent="0.2">
      <c r="A24" s="26"/>
      <c r="B24" s="29"/>
      <c r="C24" s="31"/>
      <c r="D24" s="32"/>
      <c r="E24" s="32"/>
      <c r="F24" s="32"/>
      <c r="G24" s="32" t="s">
        <v>29</v>
      </c>
      <c r="H24" s="393" t="s">
        <v>30</v>
      </c>
      <c r="I24" s="394"/>
      <c r="J24" s="395"/>
      <c r="K24" s="38"/>
      <c r="L24" s="39"/>
      <c r="M24" s="39"/>
      <c r="N24" s="39"/>
      <c r="O24" s="187"/>
      <c r="P24" s="37"/>
      <c r="Q24" s="21"/>
      <c r="R24" s="21"/>
      <c r="S24" s="21"/>
      <c r="T24" s="21"/>
      <c r="U24" s="21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</row>
    <row r="25" spans="1:1015" s="3" customFormat="1" x14ac:dyDescent="0.2">
      <c r="A25" s="26"/>
      <c r="B25" s="29"/>
      <c r="C25" s="31"/>
      <c r="D25" s="32"/>
      <c r="E25" s="32"/>
      <c r="F25" s="32" t="s">
        <v>31</v>
      </c>
      <c r="G25" s="393" t="s">
        <v>32</v>
      </c>
      <c r="H25" s="394"/>
      <c r="I25" s="394"/>
      <c r="J25" s="395"/>
      <c r="K25" s="35">
        <f t="shared" ref="K25" si="8">SUM(K26:K27)</f>
        <v>660000</v>
      </c>
      <c r="L25" s="35">
        <f t="shared" ref="L25:N25" si="9">SUM(L26:L27)</f>
        <v>665000</v>
      </c>
      <c r="M25" s="35">
        <f t="shared" si="9"/>
        <v>675000</v>
      </c>
      <c r="N25" s="35">
        <f t="shared" si="9"/>
        <v>685000</v>
      </c>
      <c r="O25" s="189">
        <f>L25/K25*100</f>
        <v>100.75757575757575</v>
      </c>
      <c r="P25" s="36"/>
      <c r="Q25" s="21"/>
      <c r="R25" s="21"/>
      <c r="S25" s="21"/>
      <c r="T25" s="21"/>
      <c r="U25" s="21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</row>
    <row r="26" spans="1:1015" s="3" customFormat="1" x14ac:dyDescent="0.2">
      <c r="A26" s="26"/>
      <c r="B26" s="29"/>
      <c r="C26" s="31"/>
      <c r="D26" s="32"/>
      <c r="E26" s="32"/>
      <c r="F26" s="32"/>
      <c r="G26" s="32" t="s">
        <v>33</v>
      </c>
      <c r="H26" s="393" t="s">
        <v>34</v>
      </c>
      <c r="I26" s="394"/>
      <c r="J26" s="395"/>
      <c r="K26" s="35">
        <v>660000</v>
      </c>
      <c r="L26" s="35">
        <v>665000</v>
      </c>
      <c r="M26" s="35">
        <v>675000</v>
      </c>
      <c r="N26" s="35">
        <v>685000</v>
      </c>
      <c r="O26" s="189">
        <f>L26/K26*100</f>
        <v>100.75757575757575</v>
      </c>
      <c r="P26" s="34"/>
      <c r="Q26" s="21"/>
      <c r="R26" s="21"/>
      <c r="S26" s="21"/>
      <c r="T26" s="21"/>
      <c r="U26" s="21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</row>
    <row r="27" spans="1:1015" s="3" customFormat="1" ht="30.75" customHeight="1" x14ac:dyDescent="0.2">
      <c r="A27" s="26"/>
      <c r="B27" s="29"/>
      <c r="C27" s="31"/>
      <c r="D27" s="32"/>
      <c r="E27" s="32"/>
      <c r="F27" s="32"/>
      <c r="G27" s="32" t="s">
        <v>35</v>
      </c>
      <c r="H27" s="393" t="s">
        <v>36</v>
      </c>
      <c r="I27" s="394"/>
      <c r="J27" s="395"/>
      <c r="K27" s="35"/>
      <c r="L27" s="35"/>
      <c r="M27" s="35"/>
      <c r="N27" s="35"/>
      <c r="O27" s="189"/>
      <c r="P27" s="34"/>
      <c r="Q27" s="21"/>
      <c r="R27" s="21"/>
      <c r="S27" s="21"/>
      <c r="T27" s="21"/>
      <c r="U27" s="21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</row>
    <row r="28" spans="1:1015" s="3" customFormat="1" x14ac:dyDescent="0.2">
      <c r="A28" s="26"/>
      <c r="B28" s="29"/>
      <c r="C28" s="31"/>
      <c r="D28" s="32"/>
      <c r="E28" s="32" t="s">
        <v>37</v>
      </c>
      <c r="F28" s="393" t="s">
        <v>38</v>
      </c>
      <c r="G28" s="394"/>
      <c r="H28" s="394"/>
      <c r="I28" s="394"/>
      <c r="J28" s="395"/>
      <c r="K28" s="39"/>
      <c r="L28" s="39"/>
      <c r="M28" s="39"/>
      <c r="N28" s="39"/>
      <c r="O28" s="189"/>
      <c r="P28" s="34"/>
      <c r="Q28" s="21"/>
      <c r="R28" s="21"/>
      <c r="S28" s="21"/>
      <c r="T28" s="21"/>
      <c r="U28" s="21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</row>
    <row r="29" spans="1:1015" s="3" customFormat="1" x14ac:dyDescent="0.25">
      <c r="A29" s="26"/>
      <c r="B29" s="29"/>
      <c r="C29" s="31"/>
      <c r="D29" s="32" t="s">
        <v>39</v>
      </c>
      <c r="E29" s="393" t="s">
        <v>40</v>
      </c>
      <c r="F29" s="394"/>
      <c r="G29" s="394"/>
      <c r="H29" s="394"/>
      <c r="I29" s="394"/>
      <c r="J29" s="395"/>
      <c r="K29" s="221">
        <v>372</v>
      </c>
      <c r="L29" s="258">
        <v>500</v>
      </c>
      <c r="M29" s="258">
        <v>600</v>
      </c>
      <c r="N29" s="258">
        <v>700</v>
      </c>
      <c r="O29" s="189">
        <f>L29/K29*100</f>
        <v>134.40860215053763</v>
      </c>
      <c r="P29" s="36"/>
      <c r="Q29" s="21"/>
      <c r="R29" s="21"/>
      <c r="S29" s="21"/>
      <c r="T29" s="21"/>
      <c r="U29" s="21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</row>
    <row r="30" spans="1:1015" s="3" customFormat="1" x14ac:dyDescent="0.2">
      <c r="A30" s="26"/>
      <c r="B30" s="29"/>
      <c r="C30" s="31"/>
      <c r="D30" s="32" t="s">
        <v>41</v>
      </c>
      <c r="E30" s="393" t="s">
        <v>42</v>
      </c>
      <c r="F30" s="394"/>
      <c r="G30" s="394"/>
      <c r="H30" s="394"/>
      <c r="I30" s="394"/>
      <c r="J30" s="395"/>
      <c r="K30" s="35">
        <f>K31+K35+K36+K37</f>
        <v>160000</v>
      </c>
      <c r="L30" s="35">
        <f>L31+L35+L36+L37</f>
        <v>150000</v>
      </c>
      <c r="M30" s="35">
        <f>M31+M35+M36+M37</f>
        <v>180000</v>
      </c>
      <c r="N30" s="35">
        <f>N31+N35+N36+N37</f>
        <v>180000</v>
      </c>
      <c r="O30" s="189">
        <f>L30/K30*100</f>
        <v>93.75</v>
      </c>
      <c r="P30" s="36"/>
      <c r="Q30" s="21"/>
      <c r="R30" s="21"/>
      <c r="S30" s="21"/>
      <c r="T30" s="21"/>
      <c r="U30" s="21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</row>
    <row r="31" spans="1:1015" s="3" customFormat="1" x14ac:dyDescent="0.2">
      <c r="A31" s="26"/>
      <c r="B31" s="29"/>
      <c r="C31" s="31"/>
      <c r="D31" s="32"/>
      <c r="E31" s="32" t="s">
        <v>43</v>
      </c>
      <c r="F31" s="393" t="s">
        <v>44</v>
      </c>
      <c r="G31" s="394"/>
      <c r="H31" s="394"/>
      <c r="I31" s="394"/>
      <c r="J31" s="395"/>
      <c r="K31" s="35">
        <v>130000</v>
      </c>
      <c r="L31" s="35">
        <v>125000</v>
      </c>
      <c r="M31" s="35">
        <v>140000</v>
      </c>
      <c r="N31" s="35">
        <v>140000</v>
      </c>
      <c r="O31" s="189">
        <f>L31/K31*100</f>
        <v>96.15384615384616</v>
      </c>
      <c r="P31" s="36"/>
      <c r="Q31" s="21"/>
      <c r="R31" s="21"/>
      <c r="S31" s="21"/>
      <c r="T31" s="21"/>
      <c r="U31" s="21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</row>
    <row r="32" spans="1:1015" s="3" customFormat="1" x14ac:dyDescent="0.2">
      <c r="A32" s="26"/>
      <c r="B32" s="29"/>
      <c r="C32" s="31"/>
      <c r="D32" s="32"/>
      <c r="E32" s="32"/>
      <c r="F32" s="32" t="s">
        <v>45</v>
      </c>
      <c r="G32" s="393" t="s">
        <v>46</v>
      </c>
      <c r="H32" s="394"/>
      <c r="I32" s="394"/>
      <c r="J32" s="395"/>
      <c r="K32" s="35"/>
      <c r="L32" s="35"/>
      <c r="M32" s="35"/>
      <c r="N32" s="35"/>
      <c r="O32" s="187"/>
      <c r="P32" s="20"/>
      <c r="Q32" s="21"/>
      <c r="R32" s="21"/>
      <c r="S32" s="21"/>
      <c r="T32" s="21"/>
      <c r="U32" s="21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</row>
    <row r="33" spans="1:233" s="3" customFormat="1" x14ac:dyDescent="0.2">
      <c r="A33" s="40"/>
      <c r="B33" s="41"/>
      <c r="C33" s="42"/>
      <c r="D33" s="43"/>
      <c r="E33" s="43"/>
      <c r="F33" s="32" t="s">
        <v>47</v>
      </c>
      <c r="G33" s="393" t="s">
        <v>48</v>
      </c>
      <c r="H33" s="394"/>
      <c r="I33" s="394"/>
      <c r="J33" s="395"/>
      <c r="K33" s="35"/>
      <c r="L33" s="35"/>
      <c r="M33" s="35"/>
      <c r="N33" s="35"/>
      <c r="O33" s="187"/>
      <c r="P33" s="20"/>
      <c r="Q33" s="21"/>
      <c r="R33" s="21"/>
      <c r="S33" s="21"/>
      <c r="T33" s="21"/>
      <c r="U33" s="21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</row>
    <row r="34" spans="1:233" s="3" customFormat="1" ht="25.5" customHeight="1" x14ac:dyDescent="0.2">
      <c r="A34" s="40"/>
      <c r="B34" s="41"/>
      <c r="C34" s="42"/>
      <c r="D34" s="43"/>
      <c r="E34" s="43"/>
      <c r="F34" s="32" t="s">
        <v>49</v>
      </c>
      <c r="G34" s="393" t="s">
        <v>50</v>
      </c>
      <c r="H34" s="394"/>
      <c r="I34" s="394"/>
      <c r="J34" s="395"/>
      <c r="K34" s="35"/>
      <c r="L34" s="35"/>
      <c r="M34" s="35"/>
      <c r="N34" s="35"/>
      <c r="O34" s="187"/>
      <c r="P34" s="20"/>
      <c r="Q34" s="21"/>
      <c r="R34" s="21"/>
      <c r="S34" s="21"/>
      <c r="T34" s="21"/>
      <c r="U34" s="21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</row>
    <row r="35" spans="1:233" s="3" customFormat="1" x14ac:dyDescent="0.2">
      <c r="A35" s="40"/>
      <c r="B35" s="41"/>
      <c r="C35" s="42"/>
      <c r="D35" s="43"/>
      <c r="E35" s="32" t="s">
        <v>51</v>
      </c>
      <c r="F35" s="393" t="s">
        <v>52</v>
      </c>
      <c r="G35" s="394"/>
      <c r="H35" s="394"/>
      <c r="I35" s="394"/>
      <c r="J35" s="395"/>
      <c r="K35" s="35">
        <v>30000</v>
      </c>
      <c r="L35" s="35">
        <v>25000</v>
      </c>
      <c r="M35" s="35">
        <v>40000</v>
      </c>
      <c r="N35" s="35">
        <v>40000</v>
      </c>
      <c r="O35" s="189">
        <f>L35/K35*100</f>
        <v>83.333333333333343</v>
      </c>
      <c r="P35" s="36"/>
      <c r="Q35" s="21"/>
      <c r="R35" s="21"/>
      <c r="S35" s="21"/>
      <c r="T35" s="21"/>
      <c r="U35" s="21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</row>
    <row r="36" spans="1:233" s="3" customFormat="1" x14ac:dyDescent="0.2">
      <c r="A36" s="40"/>
      <c r="B36" s="41"/>
      <c r="C36" s="42"/>
      <c r="D36" s="43"/>
      <c r="E36" s="32" t="s">
        <v>53</v>
      </c>
      <c r="F36" s="393" t="s">
        <v>54</v>
      </c>
      <c r="G36" s="394"/>
      <c r="H36" s="394"/>
      <c r="I36" s="394"/>
      <c r="J36" s="395"/>
      <c r="K36" s="35"/>
      <c r="L36" s="35"/>
      <c r="M36" s="35"/>
      <c r="N36" s="35"/>
      <c r="O36" s="189"/>
      <c r="P36" s="36"/>
      <c r="Q36" s="21"/>
      <c r="R36" s="21"/>
      <c r="S36" s="21"/>
      <c r="T36" s="21"/>
      <c r="U36" s="21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</row>
    <row r="37" spans="1:233" s="3" customFormat="1" x14ac:dyDescent="0.2">
      <c r="A37" s="40"/>
      <c r="B37" s="41"/>
      <c r="C37" s="42"/>
      <c r="D37" s="43"/>
      <c r="E37" s="32" t="s">
        <v>55</v>
      </c>
      <c r="F37" s="393" t="s">
        <v>56</v>
      </c>
      <c r="G37" s="394"/>
      <c r="H37" s="394"/>
      <c r="I37" s="394"/>
      <c r="J37" s="395"/>
      <c r="K37" s="35"/>
      <c r="L37" s="35"/>
      <c r="M37" s="35"/>
      <c r="N37" s="35"/>
      <c r="O37" s="189"/>
      <c r="P37" s="34"/>
      <c r="Q37" s="21"/>
      <c r="R37" s="21"/>
      <c r="S37" s="21"/>
      <c r="T37" s="21"/>
      <c r="U37" s="21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</row>
    <row r="38" spans="1:233" s="3" customFormat="1" ht="14.25" x14ac:dyDescent="0.2">
      <c r="A38" s="44"/>
      <c r="B38" s="45"/>
      <c r="C38" s="46" t="s">
        <v>57</v>
      </c>
      <c r="D38" s="381" t="s">
        <v>58</v>
      </c>
      <c r="E38" s="382"/>
      <c r="F38" s="382"/>
      <c r="G38" s="382"/>
      <c r="H38" s="382"/>
      <c r="I38" s="382"/>
      <c r="J38" s="383"/>
      <c r="K38" s="47">
        <f>SUM(K39:K47)</f>
        <v>200275</v>
      </c>
      <c r="L38" s="47">
        <f t="shared" ref="L38:N38" si="10">SUM(L39:L47)</f>
        <v>215500</v>
      </c>
      <c r="M38" s="47">
        <f t="shared" si="10"/>
        <v>210400</v>
      </c>
      <c r="N38" s="47">
        <f t="shared" si="10"/>
        <v>230400</v>
      </c>
      <c r="O38" s="187">
        <f>L38/K38*100</f>
        <v>107.60204718512045</v>
      </c>
      <c r="P38" s="37"/>
      <c r="Q38" s="21"/>
      <c r="R38" s="21"/>
      <c r="S38" s="21"/>
      <c r="T38" s="21"/>
      <c r="U38" s="21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</row>
    <row r="39" spans="1:233" s="3" customFormat="1" x14ac:dyDescent="0.2">
      <c r="A39" s="40"/>
      <c r="B39" s="41"/>
      <c r="C39" s="43"/>
      <c r="D39" s="43" t="s">
        <v>59</v>
      </c>
      <c r="E39" s="363" t="s">
        <v>60</v>
      </c>
      <c r="F39" s="364"/>
      <c r="G39" s="364"/>
      <c r="H39" s="364"/>
      <c r="I39" s="364"/>
      <c r="J39" s="365"/>
      <c r="K39" s="35"/>
      <c r="L39" s="35"/>
      <c r="M39" s="35"/>
      <c r="N39" s="35"/>
      <c r="O39" s="189"/>
      <c r="P39" s="34"/>
      <c r="Q39" s="21"/>
      <c r="R39" s="21"/>
      <c r="S39" s="21"/>
      <c r="T39" s="21"/>
      <c r="U39" s="21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</row>
    <row r="40" spans="1:233" s="3" customFormat="1" x14ac:dyDescent="0.2">
      <c r="A40" s="40"/>
      <c r="B40" s="41"/>
      <c r="C40" s="43"/>
      <c r="D40" s="43" t="s">
        <v>61</v>
      </c>
      <c r="E40" s="363" t="s">
        <v>62</v>
      </c>
      <c r="F40" s="364"/>
      <c r="G40" s="364"/>
      <c r="H40" s="364"/>
      <c r="I40" s="364"/>
      <c r="J40" s="365"/>
      <c r="K40" s="222">
        <v>200000</v>
      </c>
      <c r="L40" s="35">
        <v>215000</v>
      </c>
      <c r="M40" s="35">
        <v>210000</v>
      </c>
      <c r="N40" s="35">
        <v>230000</v>
      </c>
      <c r="O40" s="189">
        <f>L40/K40*100</f>
        <v>107.5</v>
      </c>
      <c r="P40" s="36"/>
      <c r="Q40" s="21"/>
      <c r="R40" s="21"/>
      <c r="S40" s="21"/>
      <c r="T40" s="21"/>
      <c r="U40" s="21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</row>
    <row r="41" spans="1:233" s="3" customFormat="1" x14ac:dyDescent="0.2">
      <c r="A41" s="40"/>
      <c r="B41" s="41"/>
      <c r="C41" s="43"/>
      <c r="D41" s="43" t="s">
        <v>63</v>
      </c>
      <c r="E41" s="363" t="s">
        <v>64</v>
      </c>
      <c r="F41" s="364"/>
      <c r="G41" s="364"/>
      <c r="H41" s="364"/>
      <c r="I41" s="364"/>
      <c r="J41" s="365"/>
      <c r="K41" s="222"/>
      <c r="L41" s="35"/>
      <c r="M41" s="35"/>
      <c r="N41" s="35"/>
      <c r="O41" s="189"/>
      <c r="P41" s="34"/>
      <c r="Q41" s="21"/>
      <c r="R41" s="21"/>
      <c r="S41" s="21"/>
      <c r="T41" s="21"/>
      <c r="U41" s="21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</row>
    <row r="42" spans="1:233" s="3" customFormat="1" x14ac:dyDescent="0.2">
      <c r="A42" s="40"/>
      <c r="B42" s="41"/>
      <c r="C42" s="43"/>
      <c r="D42" s="43" t="s">
        <v>65</v>
      </c>
      <c r="E42" s="363" t="s">
        <v>66</v>
      </c>
      <c r="F42" s="364"/>
      <c r="G42" s="364"/>
      <c r="H42" s="364"/>
      <c r="I42" s="364"/>
      <c r="J42" s="365"/>
      <c r="K42" s="35"/>
      <c r="L42" s="35"/>
      <c r="M42" s="35"/>
      <c r="N42" s="35"/>
      <c r="O42" s="189"/>
      <c r="P42" s="34"/>
      <c r="Q42" s="21"/>
      <c r="R42" s="21"/>
      <c r="S42" s="21"/>
      <c r="T42" s="21"/>
      <c r="U42" s="21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</row>
    <row r="43" spans="1:233" s="3" customFormat="1" x14ac:dyDescent="0.2">
      <c r="A43" s="40"/>
      <c r="B43" s="41"/>
      <c r="C43" s="43"/>
      <c r="D43" s="43" t="s">
        <v>67</v>
      </c>
      <c r="E43" s="363" t="s">
        <v>68</v>
      </c>
      <c r="F43" s="364"/>
      <c r="G43" s="364"/>
      <c r="H43" s="364"/>
      <c r="I43" s="364"/>
      <c r="J43" s="365"/>
      <c r="K43" s="35"/>
      <c r="L43" s="35"/>
      <c r="M43" s="35"/>
      <c r="N43" s="35"/>
      <c r="O43" s="189"/>
      <c r="P43" s="36"/>
      <c r="Q43" s="21"/>
      <c r="R43" s="21"/>
      <c r="S43" s="21"/>
      <c r="T43" s="21"/>
      <c r="U43" s="21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</row>
    <row r="44" spans="1:233" s="3" customFormat="1" x14ac:dyDescent="0.2">
      <c r="A44" s="40"/>
      <c r="B44" s="41"/>
      <c r="C44" s="43"/>
      <c r="D44" s="43" t="s">
        <v>69</v>
      </c>
      <c r="E44" s="363" t="s">
        <v>70</v>
      </c>
      <c r="F44" s="364"/>
      <c r="G44" s="364"/>
      <c r="H44" s="364"/>
      <c r="I44" s="364"/>
      <c r="J44" s="365"/>
      <c r="K44" s="35"/>
      <c r="L44" s="35"/>
      <c r="M44" s="35"/>
      <c r="N44" s="35"/>
      <c r="O44" s="189"/>
      <c r="P44" s="36"/>
      <c r="Q44" s="21"/>
      <c r="R44" s="21"/>
      <c r="S44" s="21"/>
      <c r="T44" s="21"/>
      <c r="U44" s="21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</row>
    <row r="45" spans="1:233" s="3" customFormat="1" x14ac:dyDescent="0.2">
      <c r="A45" s="40"/>
      <c r="B45" s="41"/>
      <c r="C45" s="43"/>
      <c r="D45" s="43" t="s">
        <v>71</v>
      </c>
      <c r="E45" s="363" t="s">
        <v>72</v>
      </c>
      <c r="F45" s="364"/>
      <c r="G45" s="364"/>
      <c r="H45" s="364"/>
      <c r="I45" s="364"/>
      <c r="J45" s="365"/>
      <c r="K45" s="35"/>
      <c r="L45" s="35"/>
      <c r="M45" s="35"/>
      <c r="N45" s="35"/>
      <c r="O45" s="189"/>
      <c r="P45" s="36"/>
      <c r="Q45" s="21"/>
      <c r="R45" s="21"/>
      <c r="S45" s="21"/>
      <c r="T45" s="21"/>
      <c r="U45" s="21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</row>
    <row r="46" spans="1:233" s="3" customFormat="1" x14ac:dyDescent="0.2">
      <c r="A46" s="40"/>
      <c r="B46" s="41"/>
      <c r="C46" s="43"/>
      <c r="D46" s="43" t="s">
        <v>73</v>
      </c>
      <c r="E46" s="363" t="s">
        <v>74</v>
      </c>
      <c r="F46" s="364"/>
      <c r="G46" s="364"/>
      <c r="H46" s="364"/>
      <c r="I46" s="364"/>
      <c r="J46" s="365"/>
      <c r="K46" s="35"/>
      <c r="L46" s="35"/>
      <c r="M46" s="35"/>
      <c r="N46" s="35"/>
      <c r="O46" s="189"/>
      <c r="P46" s="36"/>
      <c r="Q46" s="21"/>
      <c r="R46" s="21"/>
      <c r="S46" s="21"/>
      <c r="T46" s="21"/>
      <c r="U46" s="21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</row>
    <row r="47" spans="1:233" s="3" customFormat="1" x14ac:dyDescent="0.2">
      <c r="A47" s="40"/>
      <c r="B47" s="41"/>
      <c r="C47" s="43"/>
      <c r="D47" s="43" t="s">
        <v>75</v>
      </c>
      <c r="E47" s="363" t="s">
        <v>76</v>
      </c>
      <c r="F47" s="364"/>
      <c r="G47" s="364"/>
      <c r="H47" s="364"/>
      <c r="I47" s="364"/>
      <c r="J47" s="365"/>
      <c r="K47" s="35">
        <v>275</v>
      </c>
      <c r="L47" s="35">
        <v>500</v>
      </c>
      <c r="M47" s="35">
        <v>400</v>
      </c>
      <c r="N47" s="35">
        <v>400</v>
      </c>
      <c r="O47" s="189">
        <f>L47/K47*100</f>
        <v>181.81818181818181</v>
      </c>
      <c r="P47" s="249"/>
      <c r="Q47" s="21"/>
      <c r="R47" s="21"/>
      <c r="S47" s="21"/>
      <c r="T47" s="21"/>
      <c r="U47" s="21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</row>
    <row r="48" spans="1:233" s="3" customFormat="1" ht="14.25" x14ac:dyDescent="0.2">
      <c r="A48" s="40"/>
      <c r="B48" s="30"/>
      <c r="C48" s="30" t="s">
        <v>77</v>
      </c>
      <c r="D48" s="381" t="s">
        <v>78</v>
      </c>
      <c r="E48" s="382"/>
      <c r="F48" s="382"/>
      <c r="G48" s="382"/>
      <c r="H48" s="382"/>
      <c r="I48" s="382"/>
      <c r="J48" s="383"/>
      <c r="K48" s="48">
        <f>SUM(K49+K52)</f>
        <v>251800</v>
      </c>
      <c r="L48" s="48">
        <f>SUM(L49+L52)</f>
        <v>252000</v>
      </c>
      <c r="M48" s="48">
        <f>SUM(M49+M52)</f>
        <v>257000</v>
      </c>
      <c r="N48" s="48">
        <f t="shared" ref="N48" si="11">SUM(N49+N52)</f>
        <v>257000</v>
      </c>
      <c r="O48" s="187">
        <f>L48/K48*100</f>
        <v>100.07942811755362</v>
      </c>
      <c r="P48" s="37"/>
      <c r="Q48" s="21"/>
      <c r="R48" s="21"/>
      <c r="S48" s="21"/>
      <c r="T48" s="21"/>
      <c r="U48" s="21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</row>
    <row r="49" spans="1:233" s="3" customFormat="1" x14ac:dyDescent="0.2">
      <c r="A49" s="40"/>
      <c r="B49" s="41"/>
      <c r="C49" s="43"/>
      <c r="D49" s="43" t="s">
        <v>79</v>
      </c>
      <c r="E49" s="363" t="s">
        <v>80</v>
      </c>
      <c r="F49" s="364"/>
      <c r="G49" s="364"/>
      <c r="H49" s="364"/>
      <c r="I49" s="364"/>
      <c r="J49" s="365"/>
      <c r="K49" s="35">
        <v>150000</v>
      </c>
      <c r="L49" s="35">
        <v>150000</v>
      </c>
      <c r="M49" s="35">
        <v>150000</v>
      </c>
      <c r="N49" s="35">
        <v>150000</v>
      </c>
      <c r="O49" s="189">
        <f>L49/K49*100</f>
        <v>100</v>
      </c>
      <c r="P49" s="36"/>
      <c r="Q49" s="21"/>
      <c r="R49" s="21"/>
      <c r="S49" s="21"/>
      <c r="T49" s="21"/>
      <c r="U49" s="21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</row>
    <row r="50" spans="1:233" s="3" customFormat="1" x14ac:dyDescent="0.2">
      <c r="A50" s="40"/>
      <c r="B50" s="41"/>
      <c r="C50" s="43"/>
      <c r="D50" s="43"/>
      <c r="E50" s="43" t="s">
        <v>81</v>
      </c>
      <c r="F50" s="363" t="s">
        <v>82</v>
      </c>
      <c r="G50" s="364"/>
      <c r="H50" s="364"/>
      <c r="I50" s="364"/>
      <c r="J50" s="365"/>
      <c r="K50" s="35"/>
      <c r="L50" s="35"/>
      <c r="M50" s="35"/>
      <c r="N50" s="35"/>
      <c r="O50" s="187"/>
      <c r="P50" s="37"/>
      <c r="Q50" s="21"/>
      <c r="R50" s="21"/>
      <c r="S50" s="21"/>
      <c r="T50" s="21"/>
      <c r="U50" s="21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</row>
    <row r="51" spans="1:233" s="3" customFormat="1" x14ac:dyDescent="0.2">
      <c r="A51" s="40"/>
      <c r="B51" s="41"/>
      <c r="C51" s="43"/>
      <c r="D51" s="43"/>
      <c r="E51" s="43" t="s">
        <v>83</v>
      </c>
      <c r="F51" s="363" t="s">
        <v>84</v>
      </c>
      <c r="G51" s="364"/>
      <c r="H51" s="364"/>
      <c r="I51" s="364"/>
      <c r="J51" s="365"/>
      <c r="K51" s="74"/>
      <c r="L51" s="74"/>
      <c r="M51" s="74"/>
      <c r="N51" s="74"/>
      <c r="O51" s="187"/>
      <c r="P51" s="37"/>
      <c r="Q51" s="21"/>
      <c r="R51" s="21"/>
      <c r="S51" s="21"/>
      <c r="T51" s="21"/>
      <c r="U51" s="21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</row>
    <row r="52" spans="1:233" s="3" customFormat="1" x14ac:dyDescent="0.2">
      <c r="A52" s="40"/>
      <c r="B52" s="41"/>
      <c r="C52" s="43"/>
      <c r="D52" s="43" t="s">
        <v>85</v>
      </c>
      <c r="E52" s="363" t="s">
        <v>86</v>
      </c>
      <c r="F52" s="364"/>
      <c r="G52" s="364"/>
      <c r="H52" s="364"/>
      <c r="I52" s="364"/>
      <c r="J52" s="365"/>
      <c r="K52" s="35">
        <v>101800</v>
      </c>
      <c r="L52" s="66">
        <v>102000</v>
      </c>
      <c r="M52" s="66">
        <v>107000</v>
      </c>
      <c r="N52" s="66">
        <v>107000</v>
      </c>
      <c r="O52" s="189">
        <f>L52/K52*100</f>
        <v>100.19646365422396</v>
      </c>
      <c r="P52" s="36"/>
      <c r="Q52" s="21"/>
      <c r="R52" s="21"/>
      <c r="S52" s="21"/>
      <c r="T52" s="21"/>
      <c r="U52" s="21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</row>
    <row r="53" spans="1:233" s="3" customFormat="1" x14ac:dyDescent="0.2">
      <c r="A53" s="40"/>
      <c r="B53" s="41"/>
      <c r="C53" s="43"/>
      <c r="D53" s="43"/>
      <c r="E53" s="43" t="s">
        <v>87</v>
      </c>
      <c r="F53" s="363" t="s">
        <v>82</v>
      </c>
      <c r="G53" s="364"/>
      <c r="H53" s="364"/>
      <c r="I53" s="364"/>
      <c r="J53" s="365"/>
      <c r="K53" s="35"/>
      <c r="L53" s="35"/>
      <c r="M53" s="35"/>
      <c r="N53" s="35"/>
      <c r="O53" s="187"/>
      <c r="P53" s="37"/>
      <c r="Q53" s="21"/>
      <c r="R53" s="21"/>
      <c r="S53" s="21"/>
      <c r="T53" s="21"/>
      <c r="U53" s="21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</row>
    <row r="54" spans="1:233" s="3" customFormat="1" x14ac:dyDescent="0.2">
      <c r="A54" s="40"/>
      <c r="B54" s="41"/>
      <c r="C54" s="43"/>
      <c r="D54" s="43"/>
      <c r="E54" s="43" t="s">
        <v>88</v>
      </c>
      <c r="F54" s="363" t="s">
        <v>84</v>
      </c>
      <c r="G54" s="364"/>
      <c r="H54" s="364"/>
      <c r="I54" s="364"/>
      <c r="J54" s="365"/>
      <c r="K54" s="35"/>
      <c r="L54" s="35"/>
      <c r="M54" s="35"/>
      <c r="N54" s="35"/>
      <c r="O54" s="187"/>
      <c r="P54" s="37"/>
      <c r="Q54" s="21"/>
      <c r="R54" s="21"/>
      <c r="S54" s="21"/>
      <c r="T54" s="21"/>
      <c r="U54" s="21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</row>
    <row r="55" spans="1:233" s="3" customFormat="1" thickBot="1" x14ac:dyDescent="0.25">
      <c r="A55" s="50"/>
      <c r="B55" s="51"/>
      <c r="C55" s="51" t="s">
        <v>89</v>
      </c>
      <c r="D55" s="390" t="s">
        <v>360</v>
      </c>
      <c r="E55" s="391"/>
      <c r="F55" s="391"/>
      <c r="G55" s="391"/>
      <c r="H55" s="391"/>
      <c r="I55" s="391"/>
      <c r="J55" s="392"/>
      <c r="K55" s="52">
        <v>5000</v>
      </c>
      <c r="L55" s="52">
        <v>5000</v>
      </c>
      <c r="M55" s="52">
        <v>5000</v>
      </c>
      <c r="N55" s="52">
        <v>5000</v>
      </c>
      <c r="O55" s="187">
        <f>L55/K55*100</f>
        <v>100</v>
      </c>
      <c r="P55" s="53"/>
      <c r="Q55" s="21"/>
      <c r="R55" s="21"/>
      <c r="S55" s="21"/>
      <c r="T55" s="21"/>
      <c r="U55" s="21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</row>
    <row r="56" spans="1:233" s="3" customFormat="1" ht="14.25" x14ac:dyDescent="0.2">
      <c r="A56" s="54" t="s">
        <v>90</v>
      </c>
      <c r="B56" s="304" t="s">
        <v>91</v>
      </c>
      <c r="C56" s="305"/>
      <c r="D56" s="305"/>
      <c r="E56" s="305"/>
      <c r="F56" s="305"/>
      <c r="G56" s="305"/>
      <c r="H56" s="305"/>
      <c r="I56" s="305"/>
      <c r="J56" s="306"/>
      <c r="K56" s="223">
        <f>K57+K61</f>
        <v>7000</v>
      </c>
      <c r="L56" s="19">
        <f>SUM(L57+L61)</f>
        <v>7200</v>
      </c>
      <c r="M56" s="19">
        <f>SUM(M57+M61)</f>
        <v>7200</v>
      </c>
      <c r="N56" s="19">
        <f>SUM(N57+N61)</f>
        <v>7200</v>
      </c>
      <c r="O56" s="186">
        <f>L56/K56*100</f>
        <v>102.85714285714285</v>
      </c>
      <c r="P56" s="53"/>
      <c r="Q56" s="21"/>
      <c r="R56" s="21"/>
      <c r="S56" s="21"/>
      <c r="T56" s="21"/>
      <c r="U56" s="21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</row>
    <row r="57" spans="1:233" s="3" customFormat="1" ht="14.25" x14ac:dyDescent="0.2">
      <c r="A57" s="55"/>
      <c r="B57" s="30" t="s">
        <v>92</v>
      </c>
      <c r="C57" s="381" t="s">
        <v>93</v>
      </c>
      <c r="D57" s="382"/>
      <c r="E57" s="382"/>
      <c r="F57" s="382"/>
      <c r="G57" s="382"/>
      <c r="H57" s="382"/>
      <c r="I57" s="382"/>
      <c r="J57" s="383"/>
      <c r="K57" s="48">
        <f>K58+K59+K60</f>
        <v>2500</v>
      </c>
      <c r="L57" s="48">
        <f>SUM(L58:L60)</f>
        <v>2700</v>
      </c>
      <c r="M57" s="48">
        <f>SUM(M58:M60)</f>
        <v>2700</v>
      </c>
      <c r="N57" s="48">
        <f>SUM(N58:N60)</f>
        <v>2700</v>
      </c>
      <c r="O57" s="187">
        <f>L57/K57*100</f>
        <v>108</v>
      </c>
      <c r="P57" s="53"/>
      <c r="Q57" s="21"/>
      <c r="R57" s="21"/>
      <c r="S57" s="21"/>
      <c r="T57" s="21"/>
      <c r="U57" s="21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</row>
    <row r="58" spans="1:233" s="3" customFormat="1" x14ac:dyDescent="0.2">
      <c r="A58" s="55"/>
      <c r="B58" s="41"/>
      <c r="C58" s="43" t="s">
        <v>94</v>
      </c>
      <c r="D58" s="363" t="s">
        <v>382</v>
      </c>
      <c r="E58" s="364"/>
      <c r="F58" s="364"/>
      <c r="G58" s="364"/>
      <c r="H58" s="364"/>
      <c r="I58" s="364"/>
      <c r="J58" s="365"/>
      <c r="K58" s="35">
        <v>200</v>
      </c>
      <c r="L58" s="35">
        <v>200</v>
      </c>
      <c r="M58" s="35">
        <v>200</v>
      </c>
      <c r="N58" s="35">
        <v>200</v>
      </c>
      <c r="O58" s="189">
        <f>L58/K58*100</f>
        <v>100</v>
      </c>
      <c r="P58" s="53"/>
      <c r="Q58" s="21"/>
      <c r="R58" s="21"/>
      <c r="S58" s="21"/>
      <c r="T58" s="21"/>
      <c r="U58" s="21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</row>
    <row r="59" spans="1:233" s="3" customFormat="1" x14ac:dyDescent="0.2">
      <c r="A59" s="55"/>
      <c r="B59" s="41"/>
      <c r="C59" s="43" t="s">
        <v>95</v>
      </c>
      <c r="D59" s="363" t="s">
        <v>96</v>
      </c>
      <c r="E59" s="364"/>
      <c r="F59" s="364"/>
      <c r="G59" s="364"/>
      <c r="H59" s="364"/>
      <c r="I59" s="364"/>
      <c r="J59" s="365"/>
      <c r="K59" s="57">
        <v>2300</v>
      </c>
      <c r="L59" s="57">
        <v>2500</v>
      </c>
      <c r="M59" s="57">
        <v>2500</v>
      </c>
      <c r="N59" s="57">
        <v>2500</v>
      </c>
      <c r="O59" s="189">
        <f>L59/K59*100</f>
        <v>108.69565217391303</v>
      </c>
      <c r="P59" s="53"/>
      <c r="Q59" s="21"/>
      <c r="R59" s="21"/>
      <c r="S59" s="21"/>
      <c r="T59" s="21"/>
      <c r="U59" s="21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</row>
    <row r="60" spans="1:233" s="3" customFormat="1" x14ac:dyDescent="0.2">
      <c r="A60" s="40"/>
      <c r="B60" s="41"/>
      <c r="C60" s="43" t="s">
        <v>97</v>
      </c>
      <c r="D60" s="363" t="s">
        <v>98</v>
      </c>
      <c r="E60" s="364"/>
      <c r="F60" s="364"/>
      <c r="G60" s="364"/>
      <c r="H60" s="364"/>
      <c r="I60" s="364"/>
      <c r="J60" s="365"/>
      <c r="K60" s="39"/>
      <c r="L60" s="39" t="s">
        <v>99</v>
      </c>
      <c r="M60" s="39" t="s">
        <v>99</v>
      </c>
      <c r="N60" s="39" t="s">
        <v>99</v>
      </c>
      <c r="O60" s="187"/>
      <c r="P60" s="37"/>
      <c r="Q60" s="21"/>
      <c r="R60" s="21"/>
      <c r="S60" s="21"/>
      <c r="T60" s="21"/>
      <c r="U60" s="21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</row>
    <row r="61" spans="1:233" s="3" customFormat="1" ht="14.25" x14ac:dyDescent="0.2">
      <c r="A61" s="40"/>
      <c r="B61" s="30" t="s">
        <v>100</v>
      </c>
      <c r="C61" s="381" t="s">
        <v>101</v>
      </c>
      <c r="D61" s="382"/>
      <c r="E61" s="382"/>
      <c r="F61" s="382"/>
      <c r="G61" s="382"/>
      <c r="H61" s="382"/>
      <c r="I61" s="382"/>
      <c r="J61" s="383"/>
      <c r="K61" s="48">
        <f>K62+K63</f>
        <v>4500</v>
      </c>
      <c r="L61" s="48">
        <f>L62+L63</f>
        <v>4500</v>
      </c>
      <c r="M61" s="48">
        <f>M62+M63</f>
        <v>4500</v>
      </c>
      <c r="N61" s="48">
        <f>N62+N63</f>
        <v>4500</v>
      </c>
      <c r="O61" s="187">
        <f>L61/K61*100</f>
        <v>100</v>
      </c>
      <c r="P61" s="37"/>
      <c r="Q61" s="21"/>
      <c r="R61" s="21"/>
      <c r="S61" s="21"/>
      <c r="T61" s="21"/>
      <c r="U61" s="21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</row>
    <row r="62" spans="1:233" s="3" customFormat="1" x14ac:dyDescent="0.2">
      <c r="A62" s="40"/>
      <c r="B62" s="41"/>
      <c r="C62" s="43" t="s">
        <v>102</v>
      </c>
      <c r="D62" s="363" t="s">
        <v>369</v>
      </c>
      <c r="E62" s="364"/>
      <c r="F62" s="364"/>
      <c r="G62" s="364"/>
      <c r="H62" s="364"/>
      <c r="I62" s="364"/>
      <c r="J62" s="365"/>
      <c r="K62" s="57">
        <v>4500</v>
      </c>
      <c r="L62" s="57">
        <v>4500</v>
      </c>
      <c r="M62" s="57">
        <v>4500</v>
      </c>
      <c r="N62" s="57">
        <v>4500</v>
      </c>
      <c r="O62" s="187">
        <f>L62/K62*100</f>
        <v>100</v>
      </c>
      <c r="P62" s="37"/>
      <c r="Q62" s="21"/>
      <c r="R62" s="21"/>
      <c r="S62" s="21"/>
      <c r="T62" s="21"/>
      <c r="U62" s="21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</row>
    <row r="63" spans="1:233" s="3" customFormat="1" ht="15.75" thickBot="1" x14ac:dyDescent="0.25">
      <c r="A63" s="50"/>
      <c r="B63" s="58"/>
      <c r="C63" s="59" t="s">
        <v>103</v>
      </c>
      <c r="D63" s="366" t="s">
        <v>104</v>
      </c>
      <c r="E63" s="367"/>
      <c r="F63" s="367"/>
      <c r="G63" s="367"/>
      <c r="H63" s="367"/>
      <c r="I63" s="367"/>
      <c r="J63" s="368"/>
      <c r="K63" s="224"/>
      <c r="L63" s="183"/>
      <c r="M63" s="183"/>
      <c r="N63" s="183"/>
      <c r="O63" s="190"/>
      <c r="P63" s="37"/>
      <c r="Q63" s="21"/>
      <c r="R63" s="21"/>
      <c r="S63" s="21"/>
      <c r="T63" s="21"/>
      <c r="U63" s="21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</row>
    <row r="64" spans="1:233" s="3" customFormat="1" ht="14.25" x14ac:dyDescent="0.2">
      <c r="A64" s="54" t="s">
        <v>105</v>
      </c>
      <c r="B64" s="304" t="s">
        <v>106</v>
      </c>
      <c r="C64" s="305"/>
      <c r="D64" s="305"/>
      <c r="E64" s="305"/>
      <c r="F64" s="305"/>
      <c r="G64" s="305"/>
      <c r="H64" s="305"/>
      <c r="I64" s="305"/>
      <c r="J64" s="306"/>
      <c r="K64" s="60">
        <f>K65+K72+K73+K74+K75</f>
        <v>428900</v>
      </c>
      <c r="L64" s="60">
        <f>L65+L72+L73+L74+L75</f>
        <v>470800</v>
      </c>
      <c r="M64" s="60">
        <f t="shared" ref="M64:N64" si="12">M65+M72+M73+M74+M75</f>
        <v>490800</v>
      </c>
      <c r="N64" s="60">
        <f t="shared" si="12"/>
        <v>500800</v>
      </c>
      <c r="O64" s="187">
        <f t="shared" ref="O64:O70" si="13">L64/K64*100</f>
        <v>109.76917696432736</v>
      </c>
      <c r="P64" s="37"/>
      <c r="Q64" s="21"/>
      <c r="R64" s="21"/>
      <c r="S64" s="21"/>
      <c r="T64" s="21"/>
      <c r="U64" s="21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</row>
    <row r="65" spans="1:233" s="3" customFormat="1" ht="14.25" x14ac:dyDescent="0.2">
      <c r="A65" s="55"/>
      <c r="B65" s="30" t="s">
        <v>107</v>
      </c>
      <c r="C65" s="381" t="s">
        <v>108</v>
      </c>
      <c r="D65" s="382"/>
      <c r="E65" s="382"/>
      <c r="F65" s="382"/>
      <c r="G65" s="382"/>
      <c r="H65" s="382"/>
      <c r="I65" s="382"/>
      <c r="J65" s="383"/>
      <c r="K65" s="48">
        <f>K66+K67+K71</f>
        <v>428900</v>
      </c>
      <c r="L65" s="48">
        <f>L66+L67+L71</f>
        <v>470800</v>
      </c>
      <c r="M65" s="48">
        <f>M66+M67+M71</f>
        <v>490800</v>
      </c>
      <c r="N65" s="48">
        <f>N66+N67+N71</f>
        <v>500800</v>
      </c>
      <c r="O65" s="187">
        <f t="shared" si="13"/>
        <v>109.76917696432736</v>
      </c>
      <c r="P65" s="37"/>
      <c r="Q65" s="21"/>
      <c r="R65" s="21"/>
      <c r="S65" s="21"/>
      <c r="T65" s="21"/>
      <c r="U65" s="21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</row>
    <row r="66" spans="1:233" s="3" customFormat="1" x14ac:dyDescent="0.2">
      <c r="A66" s="55"/>
      <c r="B66" s="30"/>
      <c r="C66" s="43" t="s">
        <v>109</v>
      </c>
      <c r="D66" s="363" t="s">
        <v>110</v>
      </c>
      <c r="E66" s="364"/>
      <c r="F66" s="364"/>
      <c r="G66" s="364"/>
      <c r="H66" s="364"/>
      <c r="I66" s="364"/>
      <c r="J66" s="365"/>
      <c r="K66" s="35">
        <v>411700</v>
      </c>
      <c r="L66" s="35">
        <v>450000</v>
      </c>
      <c r="M66" s="35">
        <v>470000</v>
      </c>
      <c r="N66" s="35">
        <v>480000</v>
      </c>
      <c r="O66" s="187">
        <f t="shared" si="13"/>
        <v>109.30289045421424</v>
      </c>
      <c r="P66" s="37"/>
      <c r="Q66" s="21"/>
      <c r="R66" s="21"/>
      <c r="S66" s="21"/>
      <c r="T66" s="21"/>
      <c r="U66" s="21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</row>
    <row r="67" spans="1:233" s="3" customFormat="1" x14ac:dyDescent="0.2">
      <c r="A67" s="55"/>
      <c r="B67" s="30"/>
      <c r="C67" s="43" t="s">
        <v>111</v>
      </c>
      <c r="D67" s="363" t="s">
        <v>370</v>
      </c>
      <c r="E67" s="364"/>
      <c r="F67" s="364"/>
      <c r="G67" s="364"/>
      <c r="H67" s="364"/>
      <c r="I67" s="364"/>
      <c r="J67" s="365"/>
      <c r="K67" s="35">
        <f>K68+K69+K70</f>
        <v>17200</v>
      </c>
      <c r="L67" s="35">
        <f>L68+L69+L70</f>
        <v>20800</v>
      </c>
      <c r="M67" s="35">
        <f>M68+M69+M70</f>
        <v>20800</v>
      </c>
      <c r="N67" s="35">
        <f>N68+N69+N70</f>
        <v>20800</v>
      </c>
      <c r="O67" s="257">
        <f t="shared" si="13"/>
        <v>120.93023255813952</v>
      </c>
      <c r="P67" s="37"/>
      <c r="Q67" s="21"/>
      <c r="R67" s="21"/>
      <c r="S67" s="21"/>
      <c r="T67" s="21"/>
      <c r="U67" s="21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</row>
    <row r="68" spans="1:233" s="3" customFormat="1" x14ac:dyDescent="0.2">
      <c r="A68" s="55"/>
      <c r="B68" s="30"/>
      <c r="C68" s="43"/>
      <c r="D68" s="225" t="s">
        <v>371</v>
      </c>
      <c r="E68" s="388" t="s">
        <v>374</v>
      </c>
      <c r="F68" s="388"/>
      <c r="G68" s="388"/>
      <c r="H68" s="388"/>
      <c r="I68" s="388"/>
      <c r="J68" s="389"/>
      <c r="K68" s="35">
        <v>7000</v>
      </c>
      <c r="L68" s="35">
        <v>9500</v>
      </c>
      <c r="M68" s="35">
        <v>9500</v>
      </c>
      <c r="N68" s="35">
        <v>9500</v>
      </c>
      <c r="O68" s="257">
        <f t="shared" si="13"/>
        <v>135.71428571428572</v>
      </c>
      <c r="P68" s="37"/>
      <c r="Q68" s="21"/>
      <c r="R68" s="21"/>
      <c r="S68" s="21"/>
      <c r="T68" s="21"/>
      <c r="U68" s="21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</row>
    <row r="69" spans="1:233" s="3" customFormat="1" x14ac:dyDescent="0.2">
      <c r="A69" s="55"/>
      <c r="B69" s="30"/>
      <c r="C69" s="43"/>
      <c r="D69" s="43" t="s">
        <v>372</v>
      </c>
      <c r="E69" s="387" t="s">
        <v>375</v>
      </c>
      <c r="F69" s="388"/>
      <c r="G69" s="388"/>
      <c r="H69" s="388"/>
      <c r="I69" s="388"/>
      <c r="J69" s="389"/>
      <c r="K69" s="57">
        <v>9600</v>
      </c>
      <c r="L69" s="57">
        <v>9600</v>
      </c>
      <c r="M69" s="57">
        <v>9600</v>
      </c>
      <c r="N69" s="57">
        <v>9600</v>
      </c>
      <c r="O69" s="257">
        <f t="shared" si="13"/>
        <v>100</v>
      </c>
      <c r="P69" s="37"/>
      <c r="Q69" s="21"/>
      <c r="R69" s="21"/>
      <c r="S69" s="21"/>
      <c r="T69" s="21"/>
      <c r="U69" s="21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</row>
    <row r="70" spans="1:233" s="3" customFormat="1" x14ac:dyDescent="0.2">
      <c r="A70" s="55"/>
      <c r="B70" s="30"/>
      <c r="C70" s="43"/>
      <c r="D70" s="43" t="s">
        <v>373</v>
      </c>
      <c r="E70" s="387" t="s">
        <v>376</v>
      </c>
      <c r="F70" s="388"/>
      <c r="G70" s="388"/>
      <c r="H70" s="388"/>
      <c r="I70" s="388"/>
      <c r="J70" s="389"/>
      <c r="K70" s="35">
        <v>600</v>
      </c>
      <c r="L70" s="35">
        <v>1700</v>
      </c>
      <c r="M70" s="35">
        <v>1700</v>
      </c>
      <c r="N70" s="35">
        <v>1700</v>
      </c>
      <c r="O70" s="257">
        <f t="shared" si="13"/>
        <v>283.33333333333337</v>
      </c>
      <c r="P70" s="37"/>
      <c r="Q70" s="21"/>
      <c r="R70" s="21"/>
      <c r="S70" s="21"/>
      <c r="T70" s="21"/>
      <c r="U70" s="21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</row>
    <row r="71" spans="1:233" s="3" customFormat="1" x14ac:dyDescent="0.2">
      <c r="A71" s="55"/>
      <c r="B71" s="30"/>
      <c r="C71" s="43" t="s">
        <v>112</v>
      </c>
      <c r="D71" s="363" t="s">
        <v>113</v>
      </c>
      <c r="E71" s="364"/>
      <c r="F71" s="364"/>
      <c r="G71" s="364"/>
      <c r="H71" s="364"/>
      <c r="I71" s="364"/>
      <c r="J71" s="365"/>
      <c r="K71" s="35"/>
      <c r="L71" s="35"/>
      <c r="M71" s="35"/>
      <c r="N71" s="35"/>
      <c r="O71" s="187"/>
      <c r="P71" s="37"/>
      <c r="Q71" s="21"/>
      <c r="R71" s="21"/>
      <c r="S71" s="21"/>
      <c r="T71" s="21"/>
      <c r="U71" s="21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</row>
    <row r="72" spans="1:233" s="3" customFormat="1" ht="14.25" x14ac:dyDescent="0.2">
      <c r="A72" s="55"/>
      <c r="B72" s="30" t="s">
        <v>114</v>
      </c>
      <c r="C72" s="381" t="s">
        <v>115</v>
      </c>
      <c r="D72" s="382"/>
      <c r="E72" s="382"/>
      <c r="F72" s="382"/>
      <c r="G72" s="382"/>
      <c r="H72" s="382"/>
      <c r="I72" s="382"/>
      <c r="J72" s="383"/>
      <c r="K72" s="56"/>
      <c r="L72" s="48"/>
      <c r="M72" s="48"/>
      <c r="N72" s="48"/>
      <c r="O72" s="187"/>
      <c r="P72" s="37"/>
      <c r="Q72" s="21"/>
      <c r="R72" s="21"/>
      <c r="S72" s="21"/>
      <c r="T72" s="21"/>
      <c r="U72" s="21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</row>
    <row r="73" spans="1:233" s="3" customFormat="1" ht="14.25" x14ac:dyDescent="0.2">
      <c r="A73" s="55"/>
      <c r="B73" s="30" t="s">
        <v>116</v>
      </c>
      <c r="C73" s="381" t="s">
        <v>117</v>
      </c>
      <c r="D73" s="382"/>
      <c r="E73" s="382"/>
      <c r="F73" s="382"/>
      <c r="G73" s="382"/>
      <c r="H73" s="382"/>
      <c r="I73" s="382"/>
      <c r="J73" s="383"/>
      <c r="K73" s="56"/>
      <c r="L73" s="48"/>
      <c r="M73" s="48"/>
      <c r="N73" s="48"/>
      <c r="O73" s="187"/>
      <c r="P73" s="37"/>
      <c r="Q73" s="21"/>
      <c r="R73" s="21"/>
      <c r="S73" s="21"/>
      <c r="T73" s="21"/>
      <c r="U73" s="21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</row>
    <row r="74" spans="1:233" s="3" customFormat="1" ht="14.25" x14ac:dyDescent="0.2">
      <c r="A74" s="55"/>
      <c r="B74" s="30" t="s">
        <v>118</v>
      </c>
      <c r="C74" s="381" t="s">
        <v>119</v>
      </c>
      <c r="D74" s="382"/>
      <c r="E74" s="382"/>
      <c r="F74" s="382"/>
      <c r="G74" s="382"/>
      <c r="H74" s="382"/>
      <c r="I74" s="382"/>
      <c r="J74" s="383"/>
      <c r="K74" s="56"/>
      <c r="L74" s="56"/>
      <c r="M74" s="56"/>
      <c r="N74" s="56"/>
      <c r="O74" s="187"/>
      <c r="P74" s="37"/>
      <c r="Q74" s="21"/>
      <c r="R74" s="21"/>
      <c r="S74" s="21"/>
      <c r="T74" s="21"/>
      <c r="U74" s="21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</row>
    <row r="75" spans="1:233" s="3" customFormat="1" thickBot="1" x14ac:dyDescent="0.25">
      <c r="A75" s="61"/>
      <c r="B75" s="62" t="s">
        <v>120</v>
      </c>
      <c r="C75" s="384" t="s">
        <v>121</v>
      </c>
      <c r="D75" s="385"/>
      <c r="E75" s="385"/>
      <c r="F75" s="385"/>
      <c r="G75" s="385"/>
      <c r="H75" s="385"/>
      <c r="I75" s="385"/>
      <c r="J75" s="386"/>
      <c r="K75" s="63"/>
      <c r="L75" s="63"/>
      <c r="M75" s="63"/>
      <c r="N75" s="63"/>
      <c r="O75" s="191"/>
      <c r="P75" s="37"/>
      <c r="Q75" s="21"/>
      <c r="R75" s="21"/>
      <c r="S75" s="21"/>
      <c r="T75" s="21"/>
      <c r="U75" s="21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</row>
    <row r="76" spans="1:233" s="3" customFormat="1" ht="14.25" x14ac:dyDescent="0.2">
      <c r="A76" s="54" t="s">
        <v>122</v>
      </c>
      <c r="B76" s="304" t="s">
        <v>123</v>
      </c>
      <c r="C76" s="305"/>
      <c r="D76" s="305"/>
      <c r="E76" s="305"/>
      <c r="F76" s="305"/>
      <c r="G76" s="305"/>
      <c r="H76" s="305"/>
      <c r="I76" s="305"/>
      <c r="J76" s="306"/>
      <c r="K76" s="19">
        <f t="shared" ref="K76:N76" si="14">SUM(K77+K80+K81)</f>
        <v>25000</v>
      </c>
      <c r="L76" s="19">
        <f t="shared" si="14"/>
        <v>20000</v>
      </c>
      <c r="M76" s="19">
        <f t="shared" si="14"/>
        <v>25000</v>
      </c>
      <c r="N76" s="19">
        <f t="shared" si="14"/>
        <v>25000</v>
      </c>
      <c r="O76" s="186">
        <f>L76/K76*100</f>
        <v>80</v>
      </c>
      <c r="P76" s="37"/>
      <c r="Q76" s="21"/>
      <c r="R76" s="21"/>
      <c r="S76" s="21"/>
      <c r="T76" s="21"/>
      <c r="U76" s="21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</row>
    <row r="77" spans="1:233" s="3" customFormat="1" ht="14.25" x14ac:dyDescent="0.2">
      <c r="A77" s="64"/>
      <c r="B77" s="30" t="s">
        <v>124</v>
      </c>
      <c r="C77" s="381" t="s">
        <v>125</v>
      </c>
      <c r="D77" s="382"/>
      <c r="E77" s="382"/>
      <c r="F77" s="382"/>
      <c r="G77" s="382"/>
      <c r="H77" s="382"/>
      <c r="I77" s="382"/>
      <c r="J77" s="383"/>
      <c r="K77" s="65">
        <f>SUM(K78:K79)</f>
        <v>0</v>
      </c>
      <c r="L77" s="65">
        <f t="shared" ref="L77:N77" si="15">SUM(L78:L79)</f>
        <v>0</v>
      </c>
      <c r="M77" s="65">
        <f t="shared" si="15"/>
        <v>0</v>
      </c>
      <c r="N77" s="65">
        <f t="shared" si="15"/>
        <v>0</v>
      </c>
      <c r="O77" s="187" t="s">
        <v>381</v>
      </c>
      <c r="P77" s="37"/>
      <c r="Q77" s="21"/>
      <c r="R77" s="21"/>
      <c r="S77" s="21"/>
      <c r="T77" s="21"/>
      <c r="U77" s="21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</row>
    <row r="78" spans="1:233" s="3" customFormat="1" x14ac:dyDescent="0.2">
      <c r="A78" s="64"/>
      <c r="B78" s="30"/>
      <c r="C78" s="43" t="s">
        <v>126</v>
      </c>
      <c r="D78" s="363" t="s">
        <v>127</v>
      </c>
      <c r="E78" s="364"/>
      <c r="F78" s="364"/>
      <c r="G78" s="364"/>
      <c r="H78" s="364"/>
      <c r="I78" s="364"/>
      <c r="J78" s="365"/>
      <c r="K78" s="33"/>
      <c r="L78" s="24"/>
      <c r="M78" s="24"/>
      <c r="N78" s="24"/>
      <c r="O78" s="187"/>
      <c r="P78" s="37"/>
      <c r="Q78" s="21"/>
      <c r="R78" s="21"/>
      <c r="S78" s="21"/>
      <c r="T78" s="21"/>
      <c r="U78" s="21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</row>
    <row r="79" spans="1:233" s="3" customFormat="1" x14ac:dyDescent="0.2">
      <c r="A79" s="64"/>
      <c r="B79" s="30"/>
      <c r="C79" s="43" t="s">
        <v>128</v>
      </c>
      <c r="D79" s="363" t="s">
        <v>129</v>
      </c>
      <c r="E79" s="364"/>
      <c r="F79" s="364"/>
      <c r="G79" s="364"/>
      <c r="H79" s="364"/>
      <c r="I79" s="364"/>
      <c r="J79" s="365"/>
      <c r="K79" s="35"/>
      <c r="L79" s="66"/>
      <c r="M79" s="66"/>
      <c r="N79" s="66"/>
      <c r="O79" s="189"/>
      <c r="P79" s="36"/>
      <c r="Q79" s="21"/>
      <c r="R79" s="21"/>
      <c r="S79" s="21"/>
      <c r="T79" s="21"/>
      <c r="U79" s="21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</row>
    <row r="80" spans="1:233" s="3" customFormat="1" ht="14.25" x14ac:dyDescent="0.2">
      <c r="A80" s="64"/>
      <c r="B80" s="30" t="s">
        <v>130</v>
      </c>
      <c r="C80" s="381" t="s">
        <v>131</v>
      </c>
      <c r="D80" s="382"/>
      <c r="E80" s="382"/>
      <c r="F80" s="382"/>
      <c r="G80" s="382"/>
      <c r="H80" s="382"/>
      <c r="I80" s="382"/>
      <c r="J80" s="383"/>
      <c r="K80" s="65">
        <v>0</v>
      </c>
      <c r="L80" s="65">
        <v>0</v>
      </c>
      <c r="M80" s="65">
        <v>0</v>
      </c>
      <c r="N80" s="65">
        <v>0</v>
      </c>
      <c r="O80" s="192" t="s">
        <v>381</v>
      </c>
      <c r="P80" s="37"/>
      <c r="Q80" s="21"/>
      <c r="R80" s="21"/>
      <c r="S80" s="21"/>
      <c r="T80" s="21"/>
      <c r="U80" s="21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</row>
    <row r="81" spans="1:233" s="3" customFormat="1" ht="14.25" x14ac:dyDescent="0.2">
      <c r="A81" s="64"/>
      <c r="B81" s="30" t="s">
        <v>132</v>
      </c>
      <c r="C81" s="381" t="s">
        <v>133</v>
      </c>
      <c r="D81" s="382"/>
      <c r="E81" s="382"/>
      <c r="F81" s="382"/>
      <c r="G81" s="382"/>
      <c r="H81" s="382"/>
      <c r="I81" s="382"/>
      <c r="J81" s="383"/>
      <c r="K81" s="65">
        <f t="shared" ref="K81:N81" si="16">SUM(K82:K84)</f>
        <v>25000</v>
      </c>
      <c r="L81" s="65">
        <f>SUM(L82:L84)</f>
        <v>20000</v>
      </c>
      <c r="M81" s="65">
        <f t="shared" si="16"/>
        <v>25000</v>
      </c>
      <c r="N81" s="65">
        <f t="shared" si="16"/>
        <v>25000</v>
      </c>
      <c r="O81" s="187">
        <f>L81/K81*100</f>
        <v>80</v>
      </c>
      <c r="P81" s="37"/>
      <c r="Q81" s="21"/>
      <c r="R81" s="21"/>
      <c r="S81" s="21"/>
      <c r="T81" s="21"/>
      <c r="U81" s="21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</row>
    <row r="82" spans="1:233" s="3" customFormat="1" x14ac:dyDescent="0.2">
      <c r="A82" s="64"/>
      <c r="B82" s="30"/>
      <c r="C82" s="43" t="s">
        <v>134</v>
      </c>
      <c r="D82" s="363" t="s">
        <v>135</v>
      </c>
      <c r="E82" s="364"/>
      <c r="F82" s="364"/>
      <c r="G82" s="364"/>
      <c r="H82" s="364"/>
      <c r="I82" s="364"/>
      <c r="J82" s="365"/>
      <c r="K82" s="33"/>
      <c r="L82" s="24"/>
      <c r="M82" s="24"/>
      <c r="N82" s="24"/>
      <c r="O82" s="187"/>
      <c r="P82" s="37"/>
      <c r="Q82" s="21"/>
      <c r="R82" s="21"/>
      <c r="S82" s="21"/>
      <c r="T82" s="21"/>
      <c r="U82" s="21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</row>
    <row r="83" spans="1:233" s="3" customFormat="1" x14ac:dyDescent="0.2">
      <c r="A83" s="64"/>
      <c r="B83" s="30"/>
      <c r="C83" s="43" t="s">
        <v>136</v>
      </c>
      <c r="D83" s="363" t="s">
        <v>137</v>
      </c>
      <c r="E83" s="364"/>
      <c r="F83" s="364"/>
      <c r="G83" s="364"/>
      <c r="H83" s="364"/>
      <c r="I83" s="364"/>
      <c r="J83" s="365"/>
      <c r="K83" s="33"/>
      <c r="L83" s="66"/>
      <c r="M83" s="66"/>
      <c r="N83" s="66"/>
      <c r="O83" s="187"/>
      <c r="P83" s="37"/>
      <c r="Q83" s="21"/>
      <c r="R83" s="21"/>
      <c r="S83" s="21"/>
      <c r="T83" s="21"/>
      <c r="U83" s="21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</row>
    <row r="84" spans="1:233" s="3" customFormat="1" x14ac:dyDescent="0.2">
      <c r="A84" s="64"/>
      <c r="B84" s="30"/>
      <c r="C84" s="43" t="s">
        <v>138</v>
      </c>
      <c r="D84" s="363" t="s">
        <v>133</v>
      </c>
      <c r="E84" s="364"/>
      <c r="F84" s="364"/>
      <c r="G84" s="364"/>
      <c r="H84" s="364"/>
      <c r="I84" s="364"/>
      <c r="J84" s="365"/>
      <c r="K84" s="35">
        <v>25000</v>
      </c>
      <c r="L84" s="66">
        <v>20000</v>
      </c>
      <c r="M84" s="66">
        <v>25000</v>
      </c>
      <c r="N84" s="66">
        <v>25000</v>
      </c>
      <c r="O84" s="189">
        <f>L84/K84*100</f>
        <v>80</v>
      </c>
      <c r="P84" s="249"/>
      <c r="Q84" s="21"/>
      <c r="R84" s="21"/>
      <c r="S84" s="21"/>
      <c r="T84" s="21"/>
      <c r="U84" s="21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</row>
    <row r="85" spans="1:233" s="3" customFormat="1" ht="15.75" thickBot="1" x14ac:dyDescent="0.25">
      <c r="A85" s="61"/>
      <c r="B85" s="62"/>
      <c r="C85" s="67"/>
      <c r="D85" s="67" t="s">
        <v>139</v>
      </c>
      <c r="E85" s="375" t="s">
        <v>140</v>
      </c>
      <c r="F85" s="376"/>
      <c r="G85" s="376"/>
      <c r="H85" s="376"/>
      <c r="I85" s="376"/>
      <c r="J85" s="377"/>
      <c r="K85" s="49"/>
      <c r="L85" s="68"/>
      <c r="M85" s="68"/>
      <c r="N85" s="68"/>
      <c r="O85" s="191"/>
      <c r="P85" s="37"/>
      <c r="Q85" s="21"/>
      <c r="R85" s="21"/>
      <c r="S85" s="21"/>
      <c r="T85" s="21"/>
      <c r="U85" s="21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</row>
    <row r="86" spans="1:233" s="229" customFormat="1" ht="16.5" thickBot="1" x14ac:dyDescent="0.3">
      <c r="A86" s="378" t="s">
        <v>141</v>
      </c>
      <c r="B86" s="379"/>
      <c r="C86" s="379"/>
      <c r="D86" s="379"/>
      <c r="E86" s="379"/>
      <c r="F86" s="379"/>
      <c r="G86" s="379"/>
      <c r="H86" s="379"/>
      <c r="I86" s="379"/>
      <c r="J86" s="380"/>
      <c r="K86" s="275">
        <f>SUM(K16+K56+K64+K76)</f>
        <v>1738347</v>
      </c>
      <c r="L86" s="275">
        <f>SUM(L16+L56+L64+L76)</f>
        <v>1786000</v>
      </c>
      <c r="M86" s="275">
        <f>SUM(M16+M56+M64+M76)</f>
        <v>1851000</v>
      </c>
      <c r="N86" s="275">
        <f>SUM(N16+N56+N64+N76)</f>
        <v>1891100</v>
      </c>
      <c r="O86" s="276">
        <f>L86/K86*100</f>
        <v>102.74128237917976</v>
      </c>
      <c r="P86" s="234"/>
      <c r="Q86" s="227"/>
      <c r="R86" s="227"/>
      <c r="S86" s="227"/>
      <c r="T86" s="227"/>
      <c r="U86" s="227"/>
      <c r="V86" s="228"/>
      <c r="W86" s="228"/>
      <c r="X86" s="228"/>
      <c r="Y86" s="228"/>
      <c r="Z86" s="228"/>
      <c r="AA86" s="228"/>
      <c r="AB86" s="228"/>
      <c r="AC86" s="228"/>
      <c r="AD86" s="228"/>
      <c r="AE86" s="228"/>
      <c r="AF86" s="228"/>
      <c r="AG86" s="228"/>
      <c r="AH86" s="228"/>
      <c r="AI86" s="228"/>
      <c r="AJ86" s="228"/>
      <c r="AK86" s="228"/>
      <c r="AL86" s="228"/>
      <c r="AM86" s="228"/>
      <c r="AN86" s="228"/>
      <c r="AO86" s="228"/>
      <c r="AP86" s="228"/>
      <c r="AQ86" s="228"/>
      <c r="AR86" s="228"/>
      <c r="AS86" s="228"/>
      <c r="AT86" s="228"/>
      <c r="AU86" s="228"/>
      <c r="AV86" s="228"/>
      <c r="AW86" s="228"/>
      <c r="AX86" s="228"/>
      <c r="AY86" s="228"/>
      <c r="AZ86" s="228"/>
      <c r="BA86" s="228"/>
      <c r="BB86" s="228"/>
      <c r="BC86" s="228"/>
      <c r="BD86" s="228"/>
      <c r="BE86" s="228"/>
      <c r="BF86" s="228"/>
      <c r="BG86" s="228"/>
      <c r="BH86" s="228"/>
      <c r="BI86" s="228"/>
      <c r="BJ86" s="228"/>
      <c r="BK86" s="228"/>
      <c r="BL86" s="228"/>
      <c r="BM86" s="228"/>
      <c r="BN86" s="228"/>
      <c r="BO86" s="228"/>
      <c r="BP86" s="228"/>
      <c r="BQ86" s="228"/>
      <c r="BR86" s="228"/>
      <c r="BS86" s="228"/>
      <c r="BT86" s="228"/>
      <c r="BU86" s="228"/>
      <c r="BV86" s="228"/>
      <c r="BW86" s="228"/>
      <c r="BX86" s="228"/>
      <c r="BY86" s="228"/>
      <c r="BZ86" s="228"/>
      <c r="CA86" s="228"/>
      <c r="CB86" s="228"/>
      <c r="CC86" s="228"/>
      <c r="CD86" s="228"/>
      <c r="CE86" s="228"/>
      <c r="CF86" s="228"/>
      <c r="CG86" s="228"/>
      <c r="CH86" s="228"/>
      <c r="CI86" s="228"/>
      <c r="CJ86" s="228"/>
      <c r="CK86" s="228"/>
      <c r="CL86" s="228"/>
      <c r="CM86" s="228"/>
      <c r="CN86" s="228"/>
      <c r="CO86" s="228"/>
      <c r="CP86" s="228"/>
      <c r="CQ86" s="228"/>
      <c r="CR86" s="228"/>
      <c r="CS86" s="228"/>
      <c r="CT86" s="228"/>
      <c r="CU86" s="228"/>
      <c r="CV86" s="228"/>
      <c r="CW86" s="228"/>
      <c r="CX86" s="228"/>
      <c r="CY86" s="228"/>
      <c r="CZ86" s="228"/>
      <c r="DA86" s="228"/>
      <c r="DB86" s="228"/>
      <c r="DC86" s="228"/>
      <c r="DD86" s="228"/>
      <c r="DE86" s="228"/>
      <c r="DF86" s="228"/>
      <c r="DG86" s="228"/>
      <c r="DH86" s="228"/>
      <c r="DI86" s="228"/>
      <c r="DJ86" s="228"/>
      <c r="DK86" s="228"/>
      <c r="DL86" s="228"/>
      <c r="DM86" s="228"/>
      <c r="DN86" s="228"/>
      <c r="DO86" s="228"/>
      <c r="DP86" s="228"/>
      <c r="DQ86" s="228"/>
      <c r="DR86" s="228"/>
      <c r="DS86" s="228"/>
      <c r="DT86" s="228"/>
      <c r="DU86" s="228"/>
      <c r="DV86" s="228"/>
      <c r="DW86" s="228"/>
      <c r="DX86" s="228"/>
      <c r="DY86" s="228"/>
      <c r="DZ86" s="228"/>
      <c r="EA86" s="228"/>
      <c r="EB86" s="228"/>
      <c r="EC86" s="228"/>
      <c r="ED86" s="228"/>
      <c r="EE86" s="228"/>
      <c r="EF86" s="228"/>
      <c r="EG86" s="228"/>
      <c r="EH86" s="228"/>
      <c r="EI86" s="228"/>
      <c r="EJ86" s="228"/>
      <c r="EK86" s="228"/>
      <c r="EL86" s="228"/>
      <c r="EM86" s="228"/>
      <c r="EN86" s="228"/>
      <c r="EO86" s="228"/>
      <c r="EP86" s="228"/>
      <c r="EQ86" s="228"/>
      <c r="ER86" s="228"/>
      <c r="ES86" s="228"/>
      <c r="ET86" s="228"/>
      <c r="EU86" s="228"/>
      <c r="EV86" s="228"/>
      <c r="EW86" s="228"/>
      <c r="EX86" s="228"/>
      <c r="EY86" s="228"/>
      <c r="EZ86" s="228"/>
      <c r="FA86" s="228"/>
      <c r="FB86" s="228"/>
      <c r="FC86" s="228"/>
      <c r="FD86" s="228"/>
      <c r="FE86" s="228"/>
      <c r="FF86" s="228"/>
      <c r="FG86" s="228"/>
      <c r="FH86" s="228"/>
      <c r="FI86" s="228"/>
      <c r="FJ86" s="228"/>
      <c r="FK86" s="228"/>
      <c r="FL86" s="228"/>
      <c r="FM86" s="228"/>
      <c r="FN86" s="228"/>
      <c r="FO86" s="228"/>
      <c r="FP86" s="228"/>
      <c r="FQ86" s="228"/>
      <c r="FR86" s="228"/>
      <c r="FS86" s="228"/>
      <c r="FT86" s="228"/>
      <c r="FU86" s="228"/>
      <c r="FV86" s="228"/>
      <c r="FW86" s="228"/>
      <c r="FX86" s="228"/>
      <c r="FY86" s="228"/>
      <c r="FZ86" s="228"/>
      <c r="GA86" s="228"/>
      <c r="GB86" s="228"/>
      <c r="GC86" s="228"/>
      <c r="GD86" s="228"/>
      <c r="GE86" s="228"/>
      <c r="GF86" s="228"/>
      <c r="GG86" s="228"/>
      <c r="GH86" s="228"/>
      <c r="GI86" s="228"/>
      <c r="GJ86" s="228"/>
      <c r="GK86" s="228"/>
      <c r="GL86" s="228"/>
      <c r="GM86" s="228"/>
      <c r="GN86" s="228"/>
      <c r="GO86" s="228"/>
      <c r="GP86" s="228"/>
      <c r="GQ86" s="228"/>
      <c r="GR86" s="228"/>
      <c r="GS86" s="228"/>
      <c r="GT86" s="228"/>
      <c r="GU86" s="228"/>
      <c r="GV86" s="228"/>
      <c r="GW86" s="228"/>
      <c r="GX86" s="228"/>
      <c r="GY86" s="228"/>
      <c r="GZ86" s="228"/>
      <c r="HA86" s="228"/>
      <c r="HB86" s="228"/>
      <c r="HC86" s="228"/>
      <c r="HD86" s="228"/>
      <c r="HE86" s="228"/>
      <c r="HF86" s="228"/>
      <c r="HG86" s="228"/>
      <c r="HH86" s="228"/>
      <c r="HI86" s="228"/>
      <c r="HJ86" s="228"/>
      <c r="HK86" s="228"/>
      <c r="HL86" s="228"/>
      <c r="HM86" s="228"/>
      <c r="HN86" s="228"/>
      <c r="HO86" s="228"/>
      <c r="HP86" s="228"/>
      <c r="HQ86" s="228"/>
      <c r="HR86" s="228"/>
      <c r="HS86" s="228"/>
      <c r="HT86" s="228"/>
      <c r="HU86" s="228"/>
      <c r="HV86" s="228"/>
      <c r="HW86" s="228"/>
      <c r="HX86" s="228"/>
      <c r="HY86" s="228"/>
    </row>
    <row r="87" spans="1:233" s="3" customFormat="1" ht="14.25" x14ac:dyDescent="0.2">
      <c r="A87" s="69" t="s">
        <v>142</v>
      </c>
      <c r="B87" s="304" t="s">
        <v>143</v>
      </c>
      <c r="C87" s="305"/>
      <c r="D87" s="305"/>
      <c r="E87" s="305"/>
      <c r="F87" s="305"/>
      <c r="G87" s="305"/>
      <c r="H87" s="305"/>
      <c r="I87" s="305"/>
      <c r="J87" s="306"/>
      <c r="K87" s="48">
        <v>0</v>
      </c>
      <c r="L87" s="27">
        <f t="shared" ref="L87:N88" si="17">L88</f>
        <v>0</v>
      </c>
      <c r="M87" s="27">
        <f t="shared" si="17"/>
        <v>0</v>
      </c>
      <c r="N87" s="27">
        <f t="shared" si="17"/>
        <v>0</v>
      </c>
      <c r="O87" s="187" t="s">
        <v>381</v>
      </c>
      <c r="P87" s="37"/>
      <c r="Q87" s="21"/>
      <c r="R87" s="21"/>
      <c r="S87" s="21"/>
      <c r="T87" s="21"/>
      <c r="U87" s="21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</row>
    <row r="88" spans="1:233" s="3" customFormat="1" ht="14.25" x14ac:dyDescent="0.2">
      <c r="A88" s="70"/>
      <c r="B88" s="71" t="s">
        <v>144</v>
      </c>
      <c r="C88" s="381" t="s">
        <v>145</v>
      </c>
      <c r="D88" s="382"/>
      <c r="E88" s="382"/>
      <c r="F88" s="382"/>
      <c r="G88" s="382"/>
      <c r="H88" s="382"/>
      <c r="I88" s="382"/>
      <c r="J88" s="383"/>
      <c r="K88" s="27">
        <f>K89</f>
        <v>0</v>
      </c>
      <c r="L88" s="27">
        <f t="shared" si="17"/>
        <v>0</v>
      </c>
      <c r="M88" s="27">
        <f t="shared" si="17"/>
        <v>0</v>
      </c>
      <c r="N88" s="27">
        <f t="shared" si="17"/>
        <v>0</v>
      </c>
      <c r="O88" s="187" t="s">
        <v>381</v>
      </c>
      <c r="P88" s="37"/>
      <c r="Q88" s="21"/>
      <c r="R88" s="21"/>
      <c r="S88" s="21"/>
      <c r="T88" s="21"/>
      <c r="U88" s="21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</row>
    <row r="89" spans="1:233" s="3" customFormat="1" x14ac:dyDescent="0.2">
      <c r="A89" s="70"/>
      <c r="B89" s="71"/>
      <c r="C89" s="72" t="s">
        <v>146</v>
      </c>
      <c r="D89" s="363" t="s">
        <v>147</v>
      </c>
      <c r="E89" s="364"/>
      <c r="F89" s="364"/>
      <c r="G89" s="364"/>
      <c r="H89" s="364"/>
      <c r="I89" s="364"/>
      <c r="J89" s="365"/>
      <c r="K89" s="35"/>
      <c r="L89" s="66"/>
      <c r="M89" s="66"/>
      <c r="N89" s="66"/>
      <c r="O89" s="189"/>
      <c r="P89" s="250"/>
      <c r="Q89" s="21"/>
      <c r="R89" s="21"/>
      <c r="S89" s="21"/>
      <c r="T89" s="21"/>
      <c r="U89" s="21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</row>
    <row r="90" spans="1:233" s="3" customFormat="1" ht="14.25" x14ac:dyDescent="0.2">
      <c r="A90" s="73" t="s">
        <v>148</v>
      </c>
      <c r="B90" s="46" t="s">
        <v>149</v>
      </c>
      <c r="C90" s="381" t="s">
        <v>150</v>
      </c>
      <c r="D90" s="382"/>
      <c r="E90" s="382"/>
      <c r="F90" s="382"/>
      <c r="G90" s="382"/>
      <c r="H90" s="382"/>
      <c r="I90" s="382"/>
      <c r="J90" s="383"/>
      <c r="K90" s="47">
        <f t="shared" ref="K90" si="18">SUM(K91:K93)</f>
        <v>1268000</v>
      </c>
      <c r="L90" s="47">
        <f>SUM(L91:L93)</f>
        <v>1260000</v>
      </c>
      <c r="M90" s="47">
        <f>SUM(M91:M93)</f>
        <v>1360000</v>
      </c>
      <c r="N90" s="47">
        <f>SUM(N91:N93)</f>
        <v>1460000</v>
      </c>
      <c r="O90" s="187">
        <f t="shared" ref="O90:O96" si="19">L90/K90*100</f>
        <v>99.369085173501588</v>
      </c>
      <c r="P90" s="37"/>
      <c r="Q90" s="21"/>
      <c r="R90" s="21"/>
      <c r="S90" s="21"/>
      <c r="T90" s="21"/>
      <c r="U90" s="21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</row>
    <row r="91" spans="1:233" s="3" customFormat="1" x14ac:dyDescent="0.2">
      <c r="A91" s="40"/>
      <c r="B91" s="30"/>
      <c r="C91" s="43" t="s">
        <v>151</v>
      </c>
      <c r="D91" s="363" t="s">
        <v>152</v>
      </c>
      <c r="E91" s="364"/>
      <c r="F91" s="364"/>
      <c r="G91" s="364"/>
      <c r="H91" s="364"/>
      <c r="I91" s="364"/>
      <c r="J91" s="365"/>
      <c r="K91" s="35">
        <v>1200000</v>
      </c>
      <c r="L91" s="35">
        <v>1200000</v>
      </c>
      <c r="M91" s="35">
        <v>1300000</v>
      </c>
      <c r="N91" s="35">
        <v>1400000</v>
      </c>
      <c r="O91" s="187">
        <f t="shared" si="19"/>
        <v>100</v>
      </c>
      <c r="P91" s="37"/>
      <c r="Q91" s="21"/>
      <c r="R91" s="21"/>
      <c r="S91" s="21"/>
      <c r="T91" s="21"/>
      <c r="U91" s="21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</row>
    <row r="92" spans="1:233" s="3" customFormat="1" x14ac:dyDescent="0.2">
      <c r="A92" s="40"/>
      <c r="B92" s="30"/>
      <c r="C92" s="43" t="s">
        <v>153</v>
      </c>
      <c r="D92" s="363" t="s">
        <v>154</v>
      </c>
      <c r="E92" s="364"/>
      <c r="F92" s="364"/>
      <c r="G92" s="364"/>
      <c r="H92" s="364"/>
      <c r="I92" s="364"/>
      <c r="J92" s="365"/>
      <c r="K92" s="57">
        <v>50000</v>
      </c>
      <c r="L92" s="57">
        <v>50000</v>
      </c>
      <c r="M92" s="57">
        <v>50000</v>
      </c>
      <c r="N92" s="57">
        <v>50000</v>
      </c>
      <c r="O92" s="187">
        <f t="shared" si="19"/>
        <v>100</v>
      </c>
      <c r="P92" s="37"/>
      <c r="Q92" s="21"/>
      <c r="R92" s="21"/>
      <c r="S92" s="21"/>
      <c r="T92" s="21"/>
      <c r="U92" s="21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</row>
    <row r="93" spans="1:233" s="3" customFormat="1" ht="15.75" thickBot="1" x14ac:dyDescent="0.25">
      <c r="A93" s="50"/>
      <c r="B93" s="51"/>
      <c r="C93" s="59" t="s">
        <v>155</v>
      </c>
      <c r="D93" s="366" t="s">
        <v>383</v>
      </c>
      <c r="E93" s="367"/>
      <c r="F93" s="367"/>
      <c r="G93" s="367"/>
      <c r="H93" s="367"/>
      <c r="I93" s="367"/>
      <c r="J93" s="368"/>
      <c r="K93" s="74">
        <v>18000</v>
      </c>
      <c r="L93" s="259">
        <v>10000</v>
      </c>
      <c r="M93" s="259">
        <v>10000</v>
      </c>
      <c r="N93" s="259">
        <v>10000</v>
      </c>
      <c r="O93" s="260">
        <f t="shared" si="19"/>
        <v>55.555555555555557</v>
      </c>
      <c r="P93" s="36"/>
      <c r="Q93" s="21"/>
      <c r="R93" s="21"/>
      <c r="S93" s="21"/>
      <c r="T93" s="21"/>
      <c r="U93" s="21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</row>
    <row r="94" spans="1:233" s="3" customFormat="1" ht="14.25" x14ac:dyDescent="0.2">
      <c r="A94" s="73" t="s">
        <v>156</v>
      </c>
      <c r="B94" s="46"/>
      <c r="C94" s="304" t="s">
        <v>157</v>
      </c>
      <c r="D94" s="305"/>
      <c r="E94" s="305"/>
      <c r="F94" s="305"/>
      <c r="G94" s="305"/>
      <c r="H94" s="305"/>
      <c r="I94" s="305"/>
      <c r="J94" s="306"/>
      <c r="K94" s="60">
        <f t="shared" ref="K94:N94" si="20">K95</f>
        <v>0</v>
      </c>
      <c r="L94" s="47">
        <f t="shared" si="20"/>
        <v>0</v>
      </c>
      <c r="M94" s="47">
        <f t="shared" si="20"/>
        <v>0</v>
      </c>
      <c r="N94" s="47">
        <f t="shared" si="20"/>
        <v>0</v>
      </c>
      <c r="O94" s="188" t="s">
        <v>381</v>
      </c>
      <c r="P94" s="37"/>
      <c r="Q94" s="21"/>
      <c r="R94" s="21"/>
      <c r="S94" s="21"/>
      <c r="T94" s="21"/>
      <c r="U94" s="21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</row>
    <row r="95" spans="1:233" s="3" customFormat="1" ht="15.75" thickBot="1" x14ac:dyDescent="0.25">
      <c r="A95" s="75"/>
      <c r="B95" s="58" t="s">
        <v>158</v>
      </c>
      <c r="C95" s="369" t="s">
        <v>159</v>
      </c>
      <c r="D95" s="370"/>
      <c r="E95" s="370"/>
      <c r="F95" s="370"/>
      <c r="G95" s="370"/>
      <c r="H95" s="370"/>
      <c r="I95" s="370"/>
      <c r="J95" s="371"/>
      <c r="K95" s="52">
        <v>0</v>
      </c>
      <c r="L95" s="52">
        <v>0</v>
      </c>
      <c r="M95" s="52">
        <v>0</v>
      </c>
      <c r="N95" s="52">
        <v>0</v>
      </c>
      <c r="O95" s="193" t="s">
        <v>381</v>
      </c>
      <c r="P95" s="21"/>
      <c r="Q95" s="21"/>
      <c r="R95" s="21"/>
      <c r="S95" s="21"/>
      <c r="T95" s="21"/>
      <c r="U95" s="21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</row>
    <row r="96" spans="1:233" s="229" customFormat="1" ht="16.5" thickBot="1" x14ac:dyDescent="0.3">
      <c r="A96" s="372" t="s">
        <v>387</v>
      </c>
      <c r="B96" s="373"/>
      <c r="C96" s="373"/>
      <c r="D96" s="373"/>
      <c r="E96" s="373"/>
      <c r="F96" s="373"/>
      <c r="G96" s="373"/>
      <c r="H96" s="373"/>
      <c r="I96" s="373"/>
      <c r="J96" s="374"/>
      <c r="K96" s="277">
        <f>SUM(K86+K87+K90+K94)</f>
        <v>3006347</v>
      </c>
      <c r="L96" s="278">
        <f>SUM(L86+L87+L90+L94)</f>
        <v>3046000</v>
      </c>
      <c r="M96" s="278">
        <f>SUM(M86+M87+M90+M94)</f>
        <v>3211000</v>
      </c>
      <c r="N96" s="278">
        <f>SUM(N86+N87+N90+N94)</f>
        <v>3351100</v>
      </c>
      <c r="O96" s="279">
        <f t="shared" si="19"/>
        <v>101.31897615278609</v>
      </c>
      <c r="P96" s="235"/>
      <c r="Q96" s="227"/>
      <c r="R96" s="227"/>
      <c r="S96" s="227"/>
      <c r="T96" s="227"/>
      <c r="U96" s="227"/>
      <c r="V96" s="228"/>
      <c r="W96" s="228"/>
      <c r="X96" s="228"/>
      <c r="Y96" s="228"/>
      <c r="Z96" s="228"/>
      <c r="AA96" s="228"/>
      <c r="AB96" s="228"/>
      <c r="AC96" s="228"/>
      <c r="AD96" s="228"/>
      <c r="AE96" s="228"/>
      <c r="AF96" s="228"/>
      <c r="AG96" s="228"/>
      <c r="AH96" s="228"/>
      <c r="AI96" s="228"/>
      <c r="AJ96" s="228"/>
      <c r="AK96" s="228"/>
      <c r="AL96" s="228"/>
      <c r="AM96" s="228"/>
      <c r="AN96" s="228"/>
      <c r="AO96" s="228"/>
      <c r="AP96" s="228"/>
      <c r="AQ96" s="228"/>
      <c r="AR96" s="228"/>
      <c r="AS96" s="228"/>
      <c r="AT96" s="228"/>
      <c r="AU96" s="228"/>
      <c r="AV96" s="228"/>
      <c r="AW96" s="228"/>
      <c r="AX96" s="228"/>
      <c r="AY96" s="228"/>
      <c r="AZ96" s="228"/>
      <c r="BA96" s="228"/>
      <c r="BB96" s="228"/>
      <c r="BC96" s="228"/>
      <c r="BD96" s="228"/>
      <c r="BE96" s="228"/>
      <c r="BF96" s="228"/>
      <c r="BG96" s="228"/>
      <c r="BH96" s="228"/>
      <c r="BI96" s="228"/>
      <c r="BJ96" s="228"/>
      <c r="BK96" s="228"/>
      <c r="BL96" s="228"/>
      <c r="BM96" s="228"/>
      <c r="BN96" s="228"/>
      <c r="BO96" s="228"/>
      <c r="BP96" s="228"/>
      <c r="BQ96" s="228"/>
      <c r="BR96" s="228"/>
      <c r="BS96" s="228"/>
      <c r="BT96" s="228"/>
      <c r="BU96" s="228"/>
      <c r="BV96" s="228"/>
      <c r="BW96" s="228"/>
      <c r="BX96" s="228"/>
      <c r="BY96" s="228"/>
      <c r="BZ96" s="228"/>
      <c r="CA96" s="228"/>
      <c r="CB96" s="228"/>
      <c r="CC96" s="228"/>
      <c r="CD96" s="228"/>
      <c r="CE96" s="228"/>
      <c r="CF96" s="228"/>
      <c r="CG96" s="228"/>
      <c r="CH96" s="228"/>
      <c r="CI96" s="228"/>
      <c r="CJ96" s="228"/>
      <c r="CK96" s="228"/>
      <c r="CL96" s="228"/>
      <c r="CM96" s="228"/>
      <c r="CN96" s="228"/>
      <c r="CO96" s="228"/>
      <c r="CP96" s="228"/>
      <c r="CQ96" s="228"/>
      <c r="CR96" s="228"/>
      <c r="CS96" s="228"/>
      <c r="CT96" s="228"/>
      <c r="CU96" s="228"/>
      <c r="CV96" s="228"/>
      <c r="CW96" s="228"/>
      <c r="CX96" s="228"/>
      <c r="CY96" s="228"/>
      <c r="CZ96" s="228"/>
      <c r="DA96" s="228"/>
      <c r="DB96" s="228"/>
      <c r="DC96" s="228"/>
      <c r="DD96" s="228"/>
      <c r="DE96" s="228"/>
      <c r="DF96" s="228"/>
      <c r="DG96" s="228"/>
      <c r="DH96" s="228"/>
      <c r="DI96" s="228"/>
      <c r="DJ96" s="228"/>
      <c r="DK96" s="228"/>
      <c r="DL96" s="228"/>
      <c r="DM96" s="228"/>
      <c r="DN96" s="228"/>
      <c r="DO96" s="228"/>
      <c r="DP96" s="228"/>
      <c r="DQ96" s="228"/>
      <c r="DR96" s="228"/>
      <c r="DS96" s="228"/>
      <c r="DT96" s="228"/>
      <c r="DU96" s="228"/>
      <c r="DV96" s="228"/>
      <c r="DW96" s="228"/>
      <c r="DX96" s="228"/>
      <c r="DY96" s="228"/>
      <c r="DZ96" s="228"/>
      <c r="EA96" s="228"/>
      <c r="EB96" s="228"/>
      <c r="EC96" s="228"/>
      <c r="ED96" s="228"/>
      <c r="EE96" s="228"/>
      <c r="EF96" s="228"/>
      <c r="EG96" s="228"/>
      <c r="EH96" s="228"/>
      <c r="EI96" s="228"/>
      <c r="EJ96" s="228"/>
      <c r="EK96" s="228"/>
      <c r="EL96" s="228"/>
      <c r="EM96" s="228"/>
      <c r="EN96" s="228"/>
      <c r="EO96" s="228"/>
      <c r="EP96" s="228"/>
      <c r="EQ96" s="228"/>
      <c r="ER96" s="228"/>
      <c r="ES96" s="228"/>
      <c r="ET96" s="228"/>
      <c r="EU96" s="228"/>
      <c r="EV96" s="228"/>
      <c r="EW96" s="228"/>
      <c r="EX96" s="228"/>
      <c r="EY96" s="228"/>
      <c r="EZ96" s="228"/>
      <c r="FA96" s="228"/>
      <c r="FB96" s="228"/>
      <c r="FC96" s="228"/>
      <c r="FD96" s="228"/>
      <c r="FE96" s="228"/>
      <c r="FF96" s="228"/>
      <c r="FG96" s="228"/>
      <c r="FH96" s="228"/>
      <c r="FI96" s="228"/>
      <c r="FJ96" s="228"/>
      <c r="FK96" s="228"/>
      <c r="FL96" s="228"/>
      <c r="FM96" s="228"/>
      <c r="FN96" s="228"/>
      <c r="FO96" s="228"/>
      <c r="FP96" s="228"/>
      <c r="FQ96" s="228"/>
      <c r="FR96" s="228"/>
      <c r="FS96" s="228"/>
      <c r="FT96" s="228"/>
      <c r="FU96" s="228"/>
      <c r="FV96" s="228"/>
      <c r="FW96" s="228"/>
      <c r="FX96" s="228"/>
      <c r="FY96" s="228"/>
      <c r="FZ96" s="228"/>
      <c r="GA96" s="228"/>
      <c r="GB96" s="228"/>
      <c r="GC96" s="228"/>
      <c r="GD96" s="228"/>
      <c r="GE96" s="228"/>
      <c r="GF96" s="228"/>
      <c r="GG96" s="228"/>
      <c r="GH96" s="228"/>
      <c r="GI96" s="228"/>
      <c r="GJ96" s="228"/>
      <c r="GK96" s="228"/>
      <c r="GL96" s="228"/>
      <c r="GM96" s="228"/>
      <c r="GN96" s="228"/>
      <c r="GO96" s="228"/>
      <c r="GP96" s="228"/>
      <c r="GQ96" s="228"/>
      <c r="GR96" s="228"/>
      <c r="GS96" s="228"/>
      <c r="GT96" s="228"/>
      <c r="GU96" s="228"/>
      <c r="GV96" s="228"/>
      <c r="GW96" s="228"/>
      <c r="GX96" s="228"/>
      <c r="GY96" s="228"/>
      <c r="GZ96" s="228"/>
      <c r="HA96" s="228"/>
      <c r="HB96" s="228"/>
      <c r="HC96" s="228"/>
      <c r="HD96" s="228"/>
      <c r="HE96" s="228"/>
      <c r="HF96" s="228"/>
      <c r="HG96" s="228"/>
      <c r="HH96" s="228"/>
      <c r="HI96" s="228"/>
      <c r="HJ96" s="228"/>
      <c r="HK96" s="228"/>
      <c r="HL96" s="228"/>
      <c r="HM96" s="228"/>
      <c r="HN96" s="228"/>
      <c r="HO96" s="228"/>
      <c r="HP96" s="228"/>
      <c r="HQ96" s="228"/>
      <c r="HR96" s="228"/>
      <c r="HS96" s="228"/>
      <c r="HT96" s="228"/>
      <c r="HU96" s="228"/>
      <c r="HV96" s="228"/>
      <c r="HW96" s="228"/>
      <c r="HX96" s="228"/>
      <c r="HY96" s="228"/>
    </row>
    <row r="97" spans="1:233" s="229" customFormat="1" ht="39" thickBot="1" x14ac:dyDescent="0.25">
      <c r="A97" s="280" t="s">
        <v>11</v>
      </c>
      <c r="B97" s="357" t="s">
        <v>160</v>
      </c>
      <c r="C97" s="358"/>
      <c r="D97" s="358"/>
      <c r="E97" s="358"/>
      <c r="F97" s="358"/>
      <c r="G97" s="358"/>
      <c r="H97" s="358"/>
      <c r="I97" s="358"/>
      <c r="J97" s="359"/>
      <c r="K97" s="281" t="s">
        <v>7</v>
      </c>
      <c r="L97" s="281" t="s">
        <v>377</v>
      </c>
      <c r="M97" s="281" t="s">
        <v>380</v>
      </c>
      <c r="N97" s="281" t="s">
        <v>379</v>
      </c>
      <c r="O97" s="282" t="s">
        <v>8</v>
      </c>
      <c r="P97" s="226"/>
      <c r="Q97" s="227"/>
      <c r="R97" s="227"/>
      <c r="S97" s="227"/>
      <c r="T97" s="227"/>
      <c r="U97" s="227"/>
      <c r="V97" s="228"/>
      <c r="W97" s="228"/>
      <c r="X97" s="228"/>
      <c r="Y97" s="228"/>
      <c r="Z97" s="228"/>
      <c r="AA97" s="228"/>
      <c r="AB97" s="228"/>
      <c r="AC97" s="228"/>
      <c r="AD97" s="228"/>
      <c r="AE97" s="228"/>
      <c r="AF97" s="228"/>
      <c r="AG97" s="228"/>
      <c r="AH97" s="228"/>
      <c r="AI97" s="228"/>
      <c r="AJ97" s="228"/>
      <c r="AK97" s="228"/>
      <c r="AL97" s="228"/>
      <c r="AM97" s="228"/>
      <c r="AN97" s="228"/>
      <c r="AO97" s="228"/>
      <c r="AP97" s="228"/>
      <c r="AQ97" s="228"/>
      <c r="AR97" s="228"/>
      <c r="AS97" s="228"/>
      <c r="AT97" s="228"/>
      <c r="AU97" s="228"/>
      <c r="AV97" s="228"/>
      <c r="AW97" s="228"/>
      <c r="AX97" s="228"/>
      <c r="AY97" s="228"/>
      <c r="AZ97" s="228"/>
      <c r="BA97" s="228"/>
      <c r="BB97" s="228"/>
      <c r="BC97" s="228"/>
      <c r="BD97" s="228"/>
      <c r="BE97" s="228"/>
      <c r="BF97" s="228"/>
      <c r="BG97" s="228"/>
      <c r="BH97" s="228"/>
      <c r="BI97" s="228"/>
      <c r="BJ97" s="228"/>
      <c r="BK97" s="228"/>
      <c r="BL97" s="228"/>
      <c r="BM97" s="228"/>
      <c r="BN97" s="228"/>
      <c r="BO97" s="228"/>
      <c r="BP97" s="228"/>
      <c r="BQ97" s="228"/>
      <c r="BR97" s="228"/>
      <c r="BS97" s="228"/>
      <c r="BT97" s="228"/>
      <c r="BU97" s="228"/>
      <c r="BV97" s="228"/>
      <c r="BW97" s="228"/>
      <c r="BX97" s="228"/>
      <c r="BY97" s="228"/>
      <c r="BZ97" s="228"/>
      <c r="CA97" s="228"/>
      <c r="CB97" s="228"/>
      <c r="CC97" s="228"/>
      <c r="CD97" s="228"/>
      <c r="CE97" s="228"/>
      <c r="CF97" s="228"/>
      <c r="CG97" s="228"/>
      <c r="CH97" s="228"/>
      <c r="CI97" s="228"/>
      <c r="CJ97" s="228"/>
      <c r="CK97" s="228"/>
      <c r="CL97" s="228"/>
      <c r="CM97" s="228"/>
      <c r="CN97" s="228"/>
      <c r="CO97" s="228"/>
      <c r="CP97" s="228"/>
      <c r="CQ97" s="228"/>
      <c r="CR97" s="228"/>
      <c r="CS97" s="228"/>
      <c r="CT97" s="228"/>
      <c r="CU97" s="228"/>
      <c r="CV97" s="228"/>
      <c r="CW97" s="228"/>
      <c r="CX97" s="228"/>
      <c r="CY97" s="228"/>
      <c r="CZ97" s="228"/>
      <c r="DA97" s="228"/>
      <c r="DB97" s="228"/>
      <c r="DC97" s="228"/>
      <c r="DD97" s="228"/>
      <c r="DE97" s="228"/>
      <c r="DF97" s="228"/>
      <c r="DG97" s="228"/>
      <c r="DH97" s="228"/>
      <c r="DI97" s="228"/>
      <c r="DJ97" s="228"/>
      <c r="DK97" s="228"/>
      <c r="DL97" s="228"/>
      <c r="DM97" s="228"/>
      <c r="DN97" s="228"/>
      <c r="DO97" s="228"/>
      <c r="DP97" s="228"/>
      <c r="DQ97" s="228"/>
      <c r="DR97" s="228"/>
      <c r="DS97" s="228"/>
      <c r="DT97" s="228"/>
      <c r="DU97" s="228"/>
      <c r="DV97" s="228"/>
      <c r="DW97" s="228"/>
      <c r="DX97" s="228"/>
      <c r="DY97" s="228"/>
      <c r="DZ97" s="228"/>
      <c r="EA97" s="228"/>
      <c r="EB97" s="228"/>
      <c r="EC97" s="228"/>
      <c r="ED97" s="228"/>
      <c r="EE97" s="228"/>
      <c r="EF97" s="228"/>
      <c r="EG97" s="228"/>
      <c r="EH97" s="228"/>
      <c r="EI97" s="228"/>
      <c r="EJ97" s="228"/>
      <c r="EK97" s="228"/>
      <c r="EL97" s="228"/>
      <c r="EM97" s="228"/>
      <c r="EN97" s="228"/>
      <c r="EO97" s="228"/>
      <c r="EP97" s="228"/>
      <c r="EQ97" s="228"/>
      <c r="ER97" s="228"/>
      <c r="ES97" s="228"/>
      <c r="ET97" s="228"/>
      <c r="EU97" s="228"/>
      <c r="EV97" s="228"/>
      <c r="EW97" s="228"/>
      <c r="EX97" s="228"/>
      <c r="EY97" s="228"/>
      <c r="EZ97" s="228"/>
      <c r="FA97" s="228"/>
      <c r="FB97" s="228"/>
      <c r="FC97" s="228"/>
      <c r="FD97" s="228"/>
      <c r="FE97" s="228"/>
      <c r="FF97" s="228"/>
      <c r="FG97" s="228"/>
      <c r="FH97" s="228"/>
      <c r="FI97" s="228"/>
      <c r="FJ97" s="228"/>
      <c r="FK97" s="228"/>
      <c r="FL97" s="228"/>
      <c r="FM97" s="228"/>
      <c r="FN97" s="228"/>
      <c r="FO97" s="228"/>
      <c r="FP97" s="228"/>
      <c r="FQ97" s="228"/>
      <c r="FR97" s="228"/>
      <c r="FS97" s="228"/>
      <c r="FT97" s="228"/>
      <c r="FU97" s="228"/>
      <c r="FV97" s="228"/>
      <c r="FW97" s="228"/>
      <c r="FX97" s="228"/>
      <c r="FY97" s="228"/>
      <c r="FZ97" s="228"/>
      <c r="GA97" s="228"/>
      <c r="GB97" s="228"/>
      <c r="GC97" s="228"/>
      <c r="GD97" s="228"/>
      <c r="GE97" s="228"/>
      <c r="GF97" s="228"/>
      <c r="GG97" s="228"/>
      <c r="GH97" s="228"/>
      <c r="GI97" s="228"/>
      <c r="GJ97" s="228"/>
      <c r="GK97" s="228"/>
      <c r="GL97" s="228"/>
      <c r="GM97" s="228"/>
      <c r="GN97" s="228"/>
      <c r="GO97" s="228"/>
      <c r="GP97" s="228"/>
      <c r="GQ97" s="228"/>
      <c r="GR97" s="228"/>
      <c r="GS97" s="228"/>
      <c r="GT97" s="228"/>
      <c r="GU97" s="228"/>
      <c r="GV97" s="228"/>
      <c r="GW97" s="228"/>
      <c r="GX97" s="228"/>
      <c r="GY97" s="228"/>
      <c r="GZ97" s="228"/>
      <c r="HA97" s="228"/>
      <c r="HB97" s="228"/>
      <c r="HC97" s="228"/>
      <c r="HD97" s="228"/>
      <c r="HE97" s="228"/>
      <c r="HF97" s="228"/>
      <c r="HG97" s="228"/>
      <c r="HH97" s="228"/>
      <c r="HI97" s="228"/>
      <c r="HJ97" s="228"/>
      <c r="HK97" s="228"/>
      <c r="HL97" s="228"/>
      <c r="HM97" s="228"/>
      <c r="HN97" s="228"/>
      <c r="HO97" s="228"/>
      <c r="HP97" s="228"/>
      <c r="HQ97" s="228"/>
      <c r="HR97" s="228"/>
      <c r="HS97" s="228"/>
      <c r="HT97" s="228"/>
      <c r="HU97" s="228"/>
      <c r="HV97" s="228"/>
      <c r="HW97" s="228"/>
      <c r="HX97" s="228"/>
      <c r="HY97" s="228"/>
    </row>
    <row r="98" spans="1:233" s="3" customFormat="1" ht="12.75" thickBot="1" x14ac:dyDescent="0.25">
      <c r="A98" s="76"/>
      <c r="B98" s="360" t="s">
        <v>9</v>
      </c>
      <c r="C98" s="361"/>
      <c r="D98" s="361"/>
      <c r="E98" s="361"/>
      <c r="F98" s="361"/>
      <c r="G98" s="361"/>
      <c r="H98" s="361"/>
      <c r="I98" s="361"/>
      <c r="J98" s="362"/>
      <c r="K98" s="15" t="s">
        <v>10</v>
      </c>
      <c r="L98" s="14" t="s">
        <v>5</v>
      </c>
      <c r="M98" s="14" t="s">
        <v>11</v>
      </c>
      <c r="N98" s="14" t="s">
        <v>12</v>
      </c>
      <c r="O98" s="194" t="s">
        <v>161</v>
      </c>
      <c r="P98" s="77"/>
      <c r="Q98" s="21"/>
      <c r="R98" s="21"/>
      <c r="S98" s="21"/>
      <c r="T98" s="21"/>
      <c r="U98" s="21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</row>
    <row r="99" spans="1:233" s="3" customFormat="1" ht="14.25" x14ac:dyDescent="0.2">
      <c r="A99" s="78"/>
      <c r="B99" s="79">
        <v>41</v>
      </c>
      <c r="C99" s="335" t="s">
        <v>162</v>
      </c>
      <c r="D99" s="336"/>
      <c r="E99" s="336"/>
      <c r="F99" s="336"/>
      <c r="G99" s="336"/>
      <c r="H99" s="336"/>
      <c r="I99" s="336"/>
      <c r="J99" s="337"/>
      <c r="K99" s="80">
        <f>SUM(K100+K105+K113)</f>
        <v>426200</v>
      </c>
      <c r="L99" s="239">
        <f>SUM(L100+L105+L113)</f>
        <v>555200</v>
      </c>
      <c r="M99" s="239">
        <f>SUM(M100+M105+M113)</f>
        <v>548200</v>
      </c>
      <c r="N99" s="239">
        <f>SUM(N100+N105+N113)</f>
        <v>549200</v>
      </c>
      <c r="O99" s="186">
        <f>L99/K99*100</f>
        <v>130.2674800563116</v>
      </c>
      <c r="P99" s="37"/>
      <c r="Q99" s="21"/>
      <c r="R99" s="21"/>
      <c r="S99" s="21"/>
      <c r="T99" s="21"/>
      <c r="U99" s="21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</row>
    <row r="100" spans="1:233" s="3" customFormat="1" ht="14.25" x14ac:dyDescent="0.2">
      <c r="A100" s="81"/>
      <c r="B100" s="82"/>
      <c r="C100" s="83">
        <v>411</v>
      </c>
      <c r="D100" s="322" t="s">
        <v>163</v>
      </c>
      <c r="E100" s="323"/>
      <c r="F100" s="323"/>
      <c r="G100" s="323"/>
      <c r="H100" s="323"/>
      <c r="I100" s="323"/>
      <c r="J100" s="324"/>
      <c r="K100" s="84">
        <f>SUM(K101:K104)</f>
        <v>356000</v>
      </c>
      <c r="L100" s="56">
        <f>SUM(L101:L104)</f>
        <v>460000</v>
      </c>
      <c r="M100" s="56">
        <f>SUM(M101:M104)</f>
        <v>460000</v>
      </c>
      <c r="N100" s="56">
        <f>SUM(N101:N104)</f>
        <v>461000</v>
      </c>
      <c r="O100" s="187">
        <f>L100/K100*100</f>
        <v>129.21348314606743</v>
      </c>
      <c r="P100" s="37"/>
      <c r="Q100" s="21"/>
      <c r="R100" s="21"/>
      <c r="S100" s="21"/>
      <c r="T100" s="21"/>
      <c r="U100" s="21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</row>
    <row r="101" spans="1:233" s="3" customFormat="1" x14ac:dyDescent="0.2">
      <c r="A101" s="81"/>
      <c r="B101" s="82"/>
      <c r="C101" s="85"/>
      <c r="D101" s="85">
        <v>4111</v>
      </c>
      <c r="E101" s="316" t="s">
        <v>164</v>
      </c>
      <c r="F101" s="317"/>
      <c r="G101" s="317"/>
      <c r="H101" s="317"/>
      <c r="I101" s="317"/>
      <c r="J101" s="318"/>
      <c r="K101" s="86">
        <v>352000</v>
      </c>
      <c r="L101" s="57">
        <v>456000</v>
      </c>
      <c r="M101" s="57">
        <v>457000</v>
      </c>
      <c r="N101" s="57">
        <v>458000</v>
      </c>
      <c r="O101" s="189">
        <f>L101/K101*100</f>
        <v>129.54545454545453</v>
      </c>
      <c r="P101" s="87"/>
      <c r="Q101" s="21"/>
      <c r="R101" s="21"/>
      <c r="S101" s="21"/>
      <c r="T101" s="21"/>
      <c r="U101" s="21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</row>
    <row r="102" spans="1:233" s="3" customFormat="1" x14ac:dyDescent="0.2">
      <c r="A102" s="81"/>
      <c r="B102" s="82"/>
      <c r="C102" s="85"/>
      <c r="D102" s="85">
        <v>4112</v>
      </c>
      <c r="E102" s="316" t="s">
        <v>165</v>
      </c>
      <c r="F102" s="317"/>
      <c r="G102" s="317"/>
      <c r="H102" s="317"/>
      <c r="I102" s="317"/>
      <c r="J102" s="318"/>
      <c r="K102" s="261"/>
      <c r="L102" s="57"/>
      <c r="M102" s="57"/>
      <c r="N102" s="57"/>
      <c r="O102" s="187"/>
      <c r="P102" s="53"/>
      <c r="Q102" s="21"/>
      <c r="R102" s="21"/>
      <c r="S102" s="21"/>
      <c r="T102" s="21"/>
      <c r="U102" s="21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</row>
    <row r="103" spans="1:233" s="3" customFormat="1" x14ac:dyDescent="0.2">
      <c r="A103" s="81"/>
      <c r="B103" s="82"/>
      <c r="C103" s="85"/>
      <c r="D103" s="85">
        <v>4113</v>
      </c>
      <c r="E103" s="316" t="s">
        <v>166</v>
      </c>
      <c r="F103" s="317"/>
      <c r="G103" s="317"/>
      <c r="H103" s="317"/>
      <c r="I103" s="317"/>
      <c r="J103" s="318"/>
      <c r="K103" s="88">
        <v>4000</v>
      </c>
      <c r="L103" s="57">
        <v>4000</v>
      </c>
      <c r="M103" s="57">
        <v>3000</v>
      </c>
      <c r="N103" s="57">
        <v>3000</v>
      </c>
      <c r="O103" s="189">
        <f>L103/K103*100</f>
        <v>100</v>
      </c>
      <c r="P103" s="89"/>
      <c r="Q103" s="21"/>
      <c r="R103" s="21"/>
      <c r="S103" s="21"/>
      <c r="T103" s="21"/>
      <c r="U103" s="21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</row>
    <row r="104" spans="1:233" s="3" customFormat="1" x14ac:dyDescent="0.2">
      <c r="A104" s="81"/>
      <c r="B104" s="82"/>
      <c r="C104" s="85"/>
      <c r="D104" s="85">
        <v>4114</v>
      </c>
      <c r="E104" s="354" t="s">
        <v>167</v>
      </c>
      <c r="F104" s="355"/>
      <c r="G104" s="355"/>
      <c r="H104" s="355"/>
      <c r="I104" s="355"/>
      <c r="J104" s="356"/>
      <c r="K104" s="262"/>
      <c r="L104" s="57"/>
      <c r="M104" s="57"/>
      <c r="N104" s="57"/>
      <c r="O104" s="187"/>
      <c r="P104" s="53"/>
      <c r="Q104" s="21"/>
      <c r="R104" s="21"/>
      <c r="S104" s="21"/>
      <c r="T104" s="21"/>
      <c r="U104" s="21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</row>
    <row r="105" spans="1:233" s="3" customFormat="1" ht="14.25" x14ac:dyDescent="0.2">
      <c r="A105" s="81"/>
      <c r="B105" s="82"/>
      <c r="C105" s="83">
        <v>412</v>
      </c>
      <c r="D105" s="322" t="s">
        <v>168</v>
      </c>
      <c r="E105" s="323"/>
      <c r="F105" s="323"/>
      <c r="G105" s="323"/>
      <c r="H105" s="323"/>
      <c r="I105" s="323"/>
      <c r="J105" s="324"/>
      <c r="K105" s="101">
        <f t="shared" ref="K105" si="21">SUM(K106:K112)</f>
        <v>15200</v>
      </c>
      <c r="L105" s="240">
        <f>SUM(L106:L112)</f>
        <v>22200</v>
      </c>
      <c r="M105" s="240">
        <f t="shared" ref="M105:N105" si="22">SUM(M106:M112)</f>
        <v>14200</v>
      </c>
      <c r="N105" s="240">
        <f t="shared" si="22"/>
        <v>14200</v>
      </c>
      <c r="O105" s="187">
        <f>L105/K105*100</f>
        <v>146.05263157894737</v>
      </c>
      <c r="P105" s="53"/>
      <c r="Q105" s="21"/>
      <c r="R105" s="21"/>
      <c r="S105" s="21"/>
      <c r="T105" s="21"/>
      <c r="U105" s="21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</row>
    <row r="106" spans="1:233" s="3" customFormat="1" x14ac:dyDescent="0.2">
      <c r="A106" s="81"/>
      <c r="B106" s="82"/>
      <c r="C106" s="85"/>
      <c r="D106" s="85" t="s">
        <v>169</v>
      </c>
      <c r="E106" s="316" t="s">
        <v>170</v>
      </c>
      <c r="F106" s="317"/>
      <c r="G106" s="317"/>
      <c r="H106" s="317"/>
      <c r="I106" s="317"/>
      <c r="J106" s="318"/>
      <c r="K106" s="91"/>
      <c r="L106" s="57"/>
      <c r="M106" s="57"/>
      <c r="N106" s="57"/>
      <c r="O106" s="187"/>
      <c r="P106" s="53"/>
      <c r="Q106" s="21"/>
      <c r="R106" s="21"/>
      <c r="S106" s="21"/>
      <c r="T106" s="21"/>
      <c r="U106" s="21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</row>
    <row r="107" spans="1:233" s="3" customFormat="1" x14ac:dyDescent="0.2">
      <c r="A107" s="81"/>
      <c r="B107" s="82"/>
      <c r="C107" s="85"/>
      <c r="D107" s="85">
        <v>4122</v>
      </c>
      <c r="E107" s="316" t="s">
        <v>171</v>
      </c>
      <c r="F107" s="317"/>
      <c r="G107" s="317"/>
      <c r="H107" s="317"/>
      <c r="I107" s="317"/>
      <c r="J107" s="318"/>
      <c r="K107" s="91">
        <v>12600</v>
      </c>
      <c r="L107" s="57">
        <v>12600</v>
      </c>
      <c r="M107" s="57">
        <v>12600</v>
      </c>
      <c r="N107" s="57">
        <v>12600</v>
      </c>
      <c r="O107" s="189">
        <f>L107/K107*100</f>
        <v>100</v>
      </c>
      <c r="P107" s="251"/>
      <c r="Q107" s="21"/>
      <c r="R107" s="21"/>
      <c r="S107" s="21"/>
      <c r="T107" s="21"/>
      <c r="U107" s="21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</row>
    <row r="108" spans="1:233" s="3" customFormat="1" x14ac:dyDescent="0.2">
      <c r="A108" s="81"/>
      <c r="B108" s="82"/>
      <c r="C108" s="85"/>
      <c r="D108" s="85">
        <v>4123</v>
      </c>
      <c r="E108" s="316" t="s">
        <v>172</v>
      </c>
      <c r="F108" s="317"/>
      <c r="G108" s="317"/>
      <c r="H108" s="317"/>
      <c r="I108" s="317"/>
      <c r="J108" s="318"/>
      <c r="K108" s="91">
        <v>600</v>
      </c>
      <c r="L108" s="57">
        <v>600</v>
      </c>
      <c r="M108" s="57">
        <v>600</v>
      </c>
      <c r="N108" s="57">
        <v>600</v>
      </c>
      <c r="O108" s="189">
        <f>L108/K108*100</f>
        <v>100</v>
      </c>
      <c r="P108" s="87"/>
      <c r="Q108" s="21"/>
      <c r="R108" s="21"/>
      <c r="S108" s="21"/>
      <c r="T108" s="21"/>
      <c r="U108" s="21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</row>
    <row r="109" spans="1:233" s="3" customFormat="1" x14ac:dyDescent="0.2">
      <c r="A109" s="81"/>
      <c r="B109" s="82"/>
      <c r="C109" s="85"/>
      <c r="D109" s="85">
        <v>4124</v>
      </c>
      <c r="E109" s="316" t="s">
        <v>173</v>
      </c>
      <c r="F109" s="317"/>
      <c r="G109" s="317"/>
      <c r="H109" s="317"/>
      <c r="I109" s="317"/>
      <c r="J109" s="318"/>
      <c r="K109" s="91">
        <v>0</v>
      </c>
      <c r="L109" s="57">
        <v>7000</v>
      </c>
      <c r="M109" s="57">
        <v>0</v>
      </c>
      <c r="N109" s="57">
        <v>0</v>
      </c>
      <c r="O109" s="189" t="s">
        <v>381</v>
      </c>
      <c r="P109" s="87"/>
      <c r="Q109" s="21"/>
      <c r="R109" s="21"/>
      <c r="S109" s="21"/>
      <c r="T109" s="21"/>
      <c r="U109" s="21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</row>
    <row r="110" spans="1:233" s="3" customFormat="1" x14ac:dyDescent="0.2">
      <c r="A110" s="81"/>
      <c r="B110" s="82"/>
      <c r="C110" s="85"/>
      <c r="D110" s="85">
        <v>4125</v>
      </c>
      <c r="E110" s="316" t="s">
        <v>174</v>
      </c>
      <c r="F110" s="317"/>
      <c r="G110" s="317"/>
      <c r="H110" s="317"/>
      <c r="I110" s="317"/>
      <c r="J110" s="318"/>
      <c r="K110" s="123"/>
      <c r="L110" s="57"/>
      <c r="M110" s="57"/>
      <c r="N110" s="57"/>
      <c r="O110" s="187"/>
      <c r="P110" s="53"/>
      <c r="Q110" s="21"/>
      <c r="R110" s="21"/>
      <c r="S110" s="21"/>
      <c r="T110" s="21"/>
      <c r="U110" s="21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</row>
    <row r="111" spans="1:233" s="3" customFormat="1" x14ac:dyDescent="0.2">
      <c r="A111" s="81"/>
      <c r="B111" s="82"/>
      <c r="C111" s="85"/>
      <c r="D111" s="85">
        <v>4126</v>
      </c>
      <c r="E111" s="316" t="s">
        <v>175</v>
      </c>
      <c r="F111" s="317"/>
      <c r="G111" s="317"/>
      <c r="H111" s="317"/>
      <c r="I111" s="317"/>
      <c r="J111" s="318"/>
      <c r="K111" s="263"/>
      <c r="L111" s="57"/>
      <c r="M111" s="57"/>
      <c r="N111" s="57"/>
      <c r="O111" s="187"/>
      <c r="P111" s="53"/>
      <c r="Q111" s="21"/>
      <c r="R111" s="21"/>
      <c r="S111" s="21"/>
      <c r="T111" s="21"/>
      <c r="U111" s="21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</row>
    <row r="112" spans="1:233" s="3" customFormat="1" x14ac:dyDescent="0.2">
      <c r="A112" s="81"/>
      <c r="B112" s="82"/>
      <c r="C112" s="85"/>
      <c r="D112" s="85">
        <v>4127</v>
      </c>
      <c r="E112" s="316" t="s">
        <v>176</v>
      </c>
      <c r="F112" s="317"/>
      <c r="G112" s="317"/>
      <c r="H112" s="317"/>
      <c r="I112" s="317"/>
      <c r="J112" s="318"/>
      <c r="K112" s="115">
        <v>2000</v>
      </c>
      <c r="L112" s="57">
        <v>2000</v>
      </c>
      <c r="M112" s="57">
        <v>1000</v>
      </c>
      <c r="N112" s="57">
        <v>1000</v>
      </c>
      <c r="O112" s="189">
        <f>L112/K112*100</f>
        <v>100</v>
      </c>
      <c r="P112" s="93"/>
      <c r="Q112" s="21"/>
      <c r="R112" s="21"/>
      <c r="S112" s="21"/>
      <c r="T112" s="21"/>
      <c r="U112" s="21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</row>
    <row r="113" spans="1:236" s="3" customFormat="1" ht="14.25" x14ac:dyDescent="0.2">
      <c r="A113" s="81"/>
      <c r="B113" s="82"/>
      <c r="C113" s="83">
        <v>413</v>
      </c>
      <c r="D113" s="322" t="s">
        <v>177</v>
      </c>
      <c r="E113" s="323"/>
      <c r="F113" s="323"/>
      <c r="G113" s="323"/>
      <c r="H113" s="323"/>
      <c r="I113" s="323"/>
      <c r="J113" s="324"/>
      <c r="K113" s="101">
        <f t="shared" ref="K113:N113" si="23">K114</f>
        <v>55000</v>
      </c>
      <c r="L113" s="240">
        <f t="shared" si="23"/>
        <v>73000</v>
      </c>
      <c r="M113" s="240">
        <f t="shared" si="23"/>
        <v>74000</v>
      </c>
      <c r="N113" s="240">
        <f t="shared" si="23"/>
        <v>74000</v>
      </c>
      <c r="O113" s="187">
        <f>L113/K113*100</f>
        <v>132.72727272727275</v>
      </c>
      <c r="P113" s="53"/>
      <c r="Q113" s="21"/>
      <c r="R113" s="21"/>
      <c r="S113" s="21"/>
      <c r="T113" s="21"/>
      <c r="U113" s="21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</row>
    <row r="114" spans="1:236" s="3" customFormat="1" ht="15.75" thickBot="1" x14ac:dyDescent="0.25">
      <c r="A114" s="81"/>
      <c r="B114" s="82"/>
      <c r="C114" s="85"/>
      <c r="D114" s="85">
        <v>4131</v>
      </c>
      <c r="E114" s="331" t="s">
        <v>178</v>
      </c>
      <c r="F114" s="332"/>
      <c r="G114" s="332"/>
      <c r="H114" s="332"/>
      <c r="I114" s="332"/>
      <c r="J114" s="333"/>
      <c r="K114" s="94">
        <v>55000</v>
      </c>
      <c r="L114" s="57">
        <v>73000</v>
      </c>
      <c r="M114" s="57">
        <v>74000</v>
      </c>
      <c r="N114" s="57">
        <v>74000</v>
      </c>
      <c r="O114" s="260">
        <f>L114/K114*100</f>
        <v>132.72727272727275</v>
      </c>
      <c r="P114" s="87"/>
      <c r="Q114" s="21"/>
      <c r="R114" s="21"/>
      <c r="S114" s="21"/>
      <c r="T114" s="21"/>
      <c r="U114" s="21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</row>
    <row r="115" spans="1:236" s="3" customFormat="1" ht="14.25" x14ac:dyDescent="0.2">
      <c r="A115" s="78"/>
      <c r="B115" s="79">
        <v>42</v>
      </c>
      <c r="C115" s="335" t="s">
        <v>179</v>
      </c>
      <c r="D115" s="336"/>
      <c r="E115" s="336"/>
      <c r="F115" s="336"/>
      <c r="G115" s="336"/>
      <c r="H115" s="336"/>
      <c r="I115" s="336"/>
      <c r="J115" s="337"/>
      <c r="K115" s="80">
        <f>SUM(K116+K120+K125+K130+K137+K175+K184)</f>
        <v>365650</v>
      </c>
      <c r="L115" s="241">
        <f>SUM(L116+L120+L125+L130+L137+L175+L184)</f>
        <v>289000</v>
      </c>
      <c r="M115" s="241">
        <f>SUM(M116+M120+M125+M130+M137+M175+M184)</f>
        <v>300000</v>
      </c>
      <c r="N115" s="241">
        <f>SUM(N116+N120+N125+N130+N137+N175+N184)</f>
        <v>303600</v>
      </c>
      <c r="O115" s="188">
        <f t="shared" ref="O115:O121" si="24">L115/K115*100</f>
        <v>79.037330780801312</v>
      </c>
      <c r="P115" s="37"/>
      <c r="Q115" s="21"/>
      <c r="R115" s="21"/>
      <c r="S115" s="21"/>
      <c r="T115" s="21"/>
      <c r="U115" s="21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</row>
    <row r="116" spans="1:236" s="3" customFormat="1" ht="14.25" x14ac:dyDescent="0.2">
      <c r="A116" s="81"/>
      <c r="B116" s="82"/>
      <c r="C116" s="83">
        <v>421</v>
      </c>
      <c r="D116" s="322" t="s">
        <v>180</v>
      </c>
      <c r="E116" s="323"/>
      <c r="F116" s="323"/>
      <c r="G116" s="323"/>
      <c r="H116" s="323"/>
      <c r="I116" s="323"/>
      <c r="J116" s="324"/>
      <c r="K116" s="90">
        <f>SUM(K117:K119)</f>
        <v>2000</v>
      </c>
      <c r="L116" s="240">
        <f>SUM(L117:L119)</f>
        <v>2000</v>
      </c>
      <c r="M116" s="240">
        <f t="shared" ref="M116:N116" si="25">SUM(M117:M119)</f>
        <v>2000</v>
      </c>
      <c r="N116" s="240">
        <f t="shared" si="25"/>
        <v>2000</v>
      </c>
      <c r="O116" s="187">
        <f t="shared" si="24"/>
        <v>100</v>
      </c>
      <c r="P116" s="37"/>
      <c r="Q116" s="21"/>
      <c r="R116" s="21"/>
      <c r="S116" s="21"/>
      <c r="T116" s="21"/>
      <c r="U116" s="21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</row>
    <row r="117" spans="1:236" s="3" customFormat="1" x14ac:dyDescent="0.2">
      <c r="A117" s="81"/>
      <c r="B117" s="82"/>
      <c r="C117" s="85"/>
      <c r="D117" s="85">
        <v>4211</v>
      </c>
      <c r="E117" s="316" t="s">
        <v>181</v>
      </c>
      <c r="F117" s="317"/>
      <c r="G117" s="317"/>
      <c r="H117" s="317"/>
      <c r="I117" s="317"/>
      <c r="J117" s="318"/>
      <c r="K117" s="91">
        <v>1000</v>
      </c>
      <c r="L117" s="57">
        <v>1000</v>
      </c>
      <c r="M117" s="57">
        <v>1000</v>
      </c>
      <c r="N117" s="57">
        <v>1000</v>
      </c>
      <c r="O117" s="189">
        <f t="shared" si="24"/>
        <v>100</v>
      </c>
      <c r="P117" s="36"/>
      <c r="Q117" s="21"/>
      <c r="R117" s="21"/>
      <c r="S117" s="21"/>
      <c r="T117" s="21"/>
      <c r="U117" s="21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</row>
    <row r="118" spans="1:236" s="3" customFormat="1" x14ac:dyDescent="0.2">
      <c r="A118" s="81"/>
      <c r="B118" s="82"/>
      <c r="C118" s="85"/>
      <c r="D118" s="85">
        <v>4212</v>
      </c>
      <c r="E118" s="316" t="s">
        <v>182</v>
      </c>
      <c r="F118" s="317"/>
      <c r="G118" s="317"/>
      <c r="H118" s="317"/>
      <c r="I118" s="317"/>
      <c r="J118" s="318"/>
      <c r="K118" s="91">
        <v>0</v>
      </c>
      <c r="L118" s="57">
        <v>0</v>
      </c>
      <c r="M118" s="57">
        <v>0</v>
      </c>
      <c r="N118" s="57">
        <v>0</v>
      </c>
      <c r="O118" s="189" t="s">
        <v>381</v>
      </c>
      <c r="P118" s="36"/>
      <c r="Q118" s="21"/>
      <c r="R118" s="21"/>
      <c r="S118" s="21"/>
      <c r="T118" s="21"/>
      <c r="U118" s="21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</row>
    <row r="119" spans="1:236" s="3" customFormat="1" x14ac:dyDescent="0.2">
      <c r="A119" s="81"/>
      <c r="B119" s="82"/>
      <c r="C119" s="85"/>
      <c r="D119" s="85">
        <v>4213</v>
      </c>
      <c r="E119" s="316" t="s">
        <v>183</v>
      </c>
      <c r="F119" s="317"/>
      <c r="G119" s="317"/>
      <c r="H119" s="317"/>
      <c r="I119" s="317"/>
      <c r="J119" s="318"/>
      <c r="K119" s="91">
        <v>1000</v>
      </c>
      <c r="L119" s="57">
        <v>1000</v>
      </c>
      <c r="M119" s="57">
        <v>1000</v>
      </c>
      <c r="N119" s="57">
        <v>1000</v>
      </c>
      <c r="O119" s="189">
        <f t="shared" si="24"/>
        <v>100</v>
      </c>
      <c r="P119" s="36"/>
      <c r="Q119" s="21"/>
      <c r="R119" s="21"/>
      <c r="S119" s="21"/>
      <c r="T119" s="21"/>
      <c r="U119" s="21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</row>
    <row r="120" spans="1:236" s="3" customFormat="1" ht="14.25" x14ac:dyDescent="0.2">
      <c r="A120" s="81"/>
      <c r="B120" s="82"/>
      <c r="C120" s="83">
        <v>422</v>
      </c>
      <c r="D120" s="322" t="s">
        <v>184</v>
      </c>
      <c r="E120" s="323"/>
      <c r="F120" s="323"/>
      <c r="G120" s="323"/>
      <c r="H120" s="323"/>
      <c r="I120" s="323"/>
      <c r="J120" s="324"/>
      <c r="K120" s="90">
        <f t="shared" ref="K120" si="26">SUM(K121:K124)</f>
        <v>12000</v>
      </c>
      <c r="L120" s="240">
        <f>SUM(L121:L124)</f>
        <v>12500</v>
      </c>
      <c r="M120" s="240">
        <f>SUM(M121:M124)</f>
        <v>12500</v>
      </c>
      <c r="N120" s="240">
        <f>SUM(N121:N124)</f>
        <v>12500</v>
      </c>
      <c r="O120" s="187">
        <f t="shared" si="24"/>
        <v>104.16666666666667</v>
      </c>
      <c r="P120" s="37"/>
      <c r="Q120" s="21"/>
      <c r="R120" s="21"/>
      <c r="S120" s="21"/>
      <c r="T120" s="21"/>
      <c r="U120" s="21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</row>
    <row r="121" spans="1:236" s="3" customFormat="1" x14ac:dyDescent="0.2">
      <c r="A121" s="81"/>
      <c r="B121" s="82"/>
      <c r="C121" s="85"/>
      <c r="D121" s="85">
        <v>4221</v>
      </c>
      <c r="E121" s="316" t="s">
        <v>185</v>
      </c>
      <c r="F121" s="317"/>
      <c r="G121" s="317"/>
      <c r="H121" s="317"/>
      <c r="I121" s="317"/>
      <c r="J121" s="318"/>
      <c r="K121" s="95">
        <v>9500</v>
      </c>
      <c r="L121" s="57">
        <v>12000</v>
      </c>
      <c r="M121" s="57">
        <v>12000</v>
      </c>
      <c r="N121" s="57">
        <v>12000</v>
      </c>
      <c r="O121" s="189">
        <f t="shared" si="24"/>
        <v>126.31578947368421</v>
      </c>
      <c r="P121" s="96"/>
      <c r="Q121" s="21"/>
      <c r="R121" s="21"/>
      <c r="S121" s="21"/>
      <c r="T121" s="21"/>
      <c r="U121" s="21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</row>
    <row r="122" spans="1:236" s="3" customFormat="1" x14ac:dyDescent="0.2">
      <c r="A122" s="81"/>
      <c r="B122" s="82"/>
      <c r="C122" s="85"/>
      <c r="D122" s="85">
        <v>4222</v>
      </c>
      <c r="E122" s="316" t="s">
        <v>186</v>
      </c>
      <c r="F122" s="317"/>
      <c r="G122" s="317"/>
      <c r="H122" s="317"/>
      <c r="I122" s="317"/>
      <c r="J122" s="318"/>
      <c r="K122" s="95">
        <v>2500</v>
      </c>
      <c r="L122" s="57">
        <v>500</v>
      </c>
      <c r="M122" s="35">
        <v>500</v>
      </c>
      <c r="N122" s="35">
        <v>500</v>
      </c>
      <c r="O122" s="187">
        <f>L122/K122*100</f>
        <v>20</v>
      </c>
      <c r="P122" s="25"/>
      <c r="Q122" s="21"/>
      <c r="R122" s="21"/>
      <c r="S122" s="21"/>
      <c r="T122" s="21"/>
      <c r="U122" s="21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</row>
    <row r="123" spans="1:236" s="3" customFormat="1" x14ac:dyDescent="0.2">
      <c r="A123" s="81"/>
      <c r="B123" s="82"/>
      <c r="C123" s="85"/>
      <c r="D123" s="85">
        <v>4223</v>
      </c>
      <c r="E123" s="316" t="s">
        <v>187</v>
      </c>
      <c r="F123" s="317"/>
      <c r="G123" s="317"/>
      <c r="H123" s="317"/>
      <c r="I123" s="317"/>
      <c r="J123" s="318"/>
      <c r="K123" s="95"/>
      <c r="L123" s="33"/>
      <c r="M123" s="33"/>
      <c r="N123" s="33"/>
      <c r="O123" s="187"/>
      <c r="P123" s="25"/>
      <c r="Q123" s="21"/>
      <c r="R123" s="21"/>
      <c r="S123" s="21"/>
      <c r="T123" s="21"/>
      <c r="U123" s="21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</row>
    <row r="124" spans="1:236" s="3" customFormat="1" x14ac:dyDescent="0.2">
      <c r="A124" s="81"/>
      <c r="B124" s="82"/>
      <c r="C124" s="85"/>
      <c r="D124" s="85">
        <v>4224</v>
      </c>
      <c r="E124" s="316" t="s">
        <v>188</v>
      </c>
      <c r="F124" s="317"/>
      <c r="G124" s="317"/>
      <c r="H124" s="317"/>
      <c r="I124" s="317"/>
      <c r="J124" s="318"/>
      <c r="K124" s="91"/>
      <c r="L124" s="35"/>
      <c r="M124" s="35"/>
      <c r="N124" s="35"/>
      <c r="O124" s="189"/>
      <c r="P124" s="36"/>
      <c r="Q124" s="21"/>
      <c r="R124" s="21"/>
      <c r="S124" s="21"/>
      <c r="T124" s="21"/>
      <c r="U124" s="21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</row>
    <row r="125" spans="1:236" s="3" customFormat="1" x14ac:dyDescent="0.2">
      <c r="A125" s="81"/>
      <c r="B125" s="82"/>
      <c r="C125" s="83">
        <v>423</v>
      </c>
      <c r="D125" s="322" t="s">
        <v>189</v>
      </c>
      <c r="E125" s="323"/>
      <c r="F125" s="323"/>
      <c r="G125" s="323"/>
      <c r="H125" s="323"/>
      <c r="I125" s="323"/>
      <c r="J125" s="324"/>
      <c r="K125" s="90">
        <f t="shared" ref="K125" si="27">SUM(K126:K129)</f>
        <v>0</v>
      </c>
      <c r="L125" s="56">
        <v>0</v>
      </c>
      <c r="M125" s="56">
        <v>0</v>
      </c>
      <c r="N125" s="56">
        <v>0</v>
      </c>
      <c r="O125" s="189" t="s">
        <v>381</v>
      </c>
      <c r="P125" s="36"/>
      <c r="Q125" s="21"/>
      <c r="R125" s="21"/>
      <c r="S125" s="21"/>
      <c r="T125" s="21"/>
      <c r="U125" s="21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</row>
    <row r="126" spans="1:236" s="3" customFormat="1" x14ac:dyDescent="0.2">
      <c r="A126" s="81"/>
      <c r="B126" s="82"/>
      <c r="C126" s="85"/>
      <c r="D126" s="85">
        <v>4231</v>
      </c>
      <c r="E126" s="316" t="s">
        <v>185</v>
      </c>
      <c r="F126" s="317"/>
      <c r="G126" s="317"/>
      <c r="H126" s="317"/>
      <c r="I126" s="317"/>
      <c r="J126" s="318"/>
      <c r="K126" s="95"/>
      <c r="L126" s="33"/>
      <c r="M126" s="33"/>
      <c r="N126" s="33"/>
      <c r="O126" s="187"/>
      <c r="P126" s="25"/>
      <c r="Q126" s="21"/>
      <c r="R126" s="21"/>
      <c r="S126" s="21"/>
      <c r="T126" s="21"/>
      <c r="U126" s="21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</row>
    <row r="127" spans="1:236" s="3" customFormat="1" x14ac:dyDescent="0.2">
      <c r="A127" s="81"/>
      <c r="B127" s="82"/>
      <c r="C127" s="85"/>
      <c r="D127" s="85">
        <v>4232</v>
      </c>
      <c r="E127" s="316" t="s">
        <v>186</v>
      </c>
      <c r="F127" s="317"/>
      <c r="G127" s="317"/>
      <c r="H127" s="317"/>
      <c r="I127" s="317"/>
      <c r="J127" s="318"/>
      <c r="K127" s="95"/>
      <c r="L127" s="33"/>
      <c r="M127" s="33"/>
      <c r="N127" s="33"/>
      <c r="O127" s="187"/>
      <c r="P127" s="25"/>
      <c r="Q127" s="21"/>
      <c r="R127" s="21"/>
      <c r="S127" s="21"/>
      <c r="T127" s="21"/>
      <c r="U127" s="21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</row>
    <row r="128" spans="1:236" s="98" customFormat="1" x14ac:dyDescent="0.2">
      <c r="A128" s="81"/>
      <c r="B128" s="82"/>
      <c r="C128" s="85"/>
      <c r="D128" s="85">
        <v>4233</v>
      </c>
      <c r="E128" s="316" t="s">
        <v>187</v>
      </c>
      <c r="F128" s="317"/>
      <c r="G128" s="317"/>
      <c r="H128" s="317"/>
      <c r="I128" s="317"/>
      <c r="J128" s="318"/>
      <c r="K128" s="95"/>
      <c r="L128" s="33"/>
      <c r="M128" s="33"/>
      <c r="N128" s="33"/>
      <c r="O128" s="187"/>
      <c r="P128" s="25"/>
      <c r="Q128" s="97"/>
      <c r="R128" s="97"/>
      <c r="S128" s="97"/>
      <c r="T128" s="97"/>
      <c r="U128" s="97"/>
      <c r="HZ128" s="99"/>
    </row>
    <row r="129" spans="1:234" s="98" customFormat="1" x14ac:dyDescent="0.2">
      <c r="A129" s="81"/>
      <c r="B129" s="82"/>
      <c r="C129" s="85"/>
      <c r="D129" s="85">
        <v>4234</v>
      </c>
      <c r="E129" s="316" t="s">
        <v>188</v>
      </c>
      <c r="F129" s="317"/>
      <c r="G129" s="317"/>
      <c r="H129" s="317"/>
      <c r="I129" s="317"/>
      <c r="J129" s="318"/>
      <c r="K129" s="95"/>
      <c r="L129" s="33"/>
      <c r="M129" s="33"/>
      <c r="N129" s="33"/>
      <c r="O129" s="187"/>
      <c r="P129" s="25"/>
      <c r="Q129" s="97"/>
      <c r="R129" s="97"/>
      <c r="S129" s="97"/>
      <c r="T129" s="97"/>
      <c r="U129" s="97"/>
      <c r="HZ129" s="99"/>
    </row>
    <row r="130" spans="1:234" s="98" customFormat="1" ht="14.25" x14ac:dyDescent="0.2">
      <c r="A130" s="81"/>
      <c r="B130" s="82"/>
      <c r="C130" s="83">
        <v>424</v>
      </c>
      <c r="D130" s="322" t="s">
        <v>190</v>
      </c>
      <c r="E130" s="323"/>
      <c r="F130" s="323"/>
      <c r="G130" s="323"/>
      <c r="H130" s="323"/>
      <c r="I130" s="323"/>
      <c r="J130" s="324"/>
      <c r="K130" s="101">
        <f t="shared" ref="K130" si="28">K131+K134+K135+K136</f>
        <v>4500</v>
      </c>
      <c r="L130" s="48">
        <f>L131+L134+L135+L136</f>
        <v>4500</v>
      </c>
      <c r="M130" s="48">
        <f>M131+M134+M135+M136</f>
        <v>4500</v>
      </c>
      <c r="N130" s="48">
        <f>N131+N134+N135+N136</f>
        <v>4500</v>
      </c>
      <c r="O130" s="187">
        <f>L130/K130*100</f>
        <v>100</v>
      </c>
      <c r="P130" s="37"/>
      <c r="Q130" s="97"/>
      <c r="R130" s="97"/>
      <c r="S130" s="97"/>
      <c r="T130" s="97"/>
      <c r="U130" s="97"/>
      <c r="HZ130" s="99"/>
    </row>
    <row r="131" spans="1:234" s="98" customFormat="1" x14ac:dyDescent="0.2">
      <c r="A131" s="81"/>
      <c r="B131" s="82"/>
      <c r="C131" s="85"/>
      <c r="D131" s="85">
        <v>4241</v>
      </c>
      <c r="E131" s="316" t="s">
        <v>185</v>
      </c>
      <c r="F131" s="317"/>
      <c r="G131" s="317"/>
      <c r="H131" s="317"/>
      <c r="I131" s="317"/>
      <c r="J131" s="318"/>
      <c r="K131" s="91">
        <f t="shared" ref="K131" si="29">SUM(K132+K133)</f>
        <v>4500</v>
      </c>
      <c r="L131" s="35">
        <f>SUM(L132+L133)</f>
        <v>4500</v>
      </c>
      <c r="M131" s="35">
        <f>SUM(M132+M133)</f>
        <v>4500</v>
      </c>
      <c r="N131" s="35">
        <f>SUM(N132+N133)</f>
        <v>4500</v>
      </c>
      <c r="O131" s="189">
        <f>L131/K131*100</f>
        <v>100</v>
      </c>
      <c r="P131" s="36"/>
      <c r="Q131" s="97"/>
      <c r="R131" s="97"/>
      <c r="S131" s="97"/>
      <c r="T131" s="97"/>
      <c r="U131" s="97"/>
      <c r="HZ131" s="99"/>
    </row>
    <row r="132" spans="1:234" s="98" customFormat="1" x14ac:dyDescent="0.2">
      <c r="A132" s="81"/>
      <c r="B132" s="82"/>
      <c r="C132" s="85"/>
      <c r="D132" s="85"/>
      <c r="E132" s="100">
        <v>42411</v>
      </c>
      <c r="F132" s="316" t="s">
        <v>191</v>
      </c>
      <c r="G132" s="317"/>
      <c r="H132" s="317"/>
      <c r="I132" s="317"/>
      <c r="J132" s="318"/>
      <c r="K132" s="91"/>
      <c r="L132" s="35"/>
      <c r="M132" s="35"/>
      <c r="N132" s="35"/>
      <c r="O132" s="189"/>
      <c r="P132" s="36"/>
      <c r="Q132" s="97"/>
      <c r="R132" s="97"/>
      <c r="S132" s="97"/>
      <c r="T132" s="97"/>
      <c r="U132" s="97"/>
      <c r="HZ132" s="99"/>
    </row>
    <row r="133" spans="1:234" s="98" customFormat="1" x14ac:dyDescent="0.2">
      <c r="A133" s="81"/>
      <c r="B133" s="82"/>
      <c r="C133" s="85"/>
      <c r="D133" s="85"/>
      <c r="E133" s="100">
        <v>42412</v>
      </c>
      <c r="F133" s="316" t="s">
        <v>192</v>
      </c>
      <c r="G133" s="317"/>
      <c r="H133" s="317"/>
      <c r="I133" s="317"/>
      <c r="J133" s="318"/>
      <c r="K133" s="91">
        <v>4500</v>
      </c>
      <c r="L133" s="35">
        <v>4500</v>
      </c>
      <c r="M133" s="35">
        <v>4500</v>
      </c>
      <c r="N133" s="35">
        <v>4500</v>
      </c>
      <c r="O133" s="189">
        <f>L133/K133*100</f>
        <v>100</v>
      </c>
      <c r="P133" s="96"/>
      <c r="Q133" s="97"/>
      <c r="R133" s="97"/>
      <c r="S133" s="97"/>
      <c r="T133" s="97"/>
      <c r="U133" s="97"/>
      <c r="HZ133" s="99"/>
    </row>
    <row r="134" spans="1:234" s="98" customFormat="1" x14ac:dyDescent="0.2">
      <c r="A134" s="81"/>
      <c r="B134" s="82"/>
      <c r="C134" s="85"/>
      <c r="D134" s="85">
        <v>4242</v>
      </c>
      <c r="E134" s="316" t="s">
        <v>186</v>
      </c>
      <c r="F134" s="317"/>
      <c r="G134" s="317"/>
      <c r="H134" s="317"/>
      <c r="I134" s="317"/>
      <c r="J134" s="318"/>
      <c r="K134" s="95"/>
      <c r="L134" s="35"/>
      <c r="M134" s="35"/>
      <c r="N134" s="35"/>
      <c r="O134" s="187"/>
      <c r="P134" s="37"/>
      <c r="Q134" s="97"/>
      <c r="R134" s="97"/>
      <c r="S134" s="97"/>
      <c r="T134" s="97"/>
      <c r="U134" s="97"/>
      <c r="HZ134" s="99"/>
    </row>
    <row r="135" spans="1:234" s="98" customFormat="1" x14ac:dyDescent="0.2">
      <c r="A135" s="81"/>
      <c r="B135" s="82"/>
      <c r="C135" s="85"/>
      <c r="D135" s="85">
        <v>4243</v>
      </c>
      <c r="E135" s="316" t="s">
        <v>187</v>
      </c>
      <c r="F135" s="317"/>
      <c r="G135" s="317"/>
      <c r="H135" s="317"/>
      <c r="I135" s="317"/>
      <c r="J135" s="318"/>
      <c r="K135" s="95"/>
      <c r="L135" s="33"/>
      <c r="M135" s="33"/>
      <c r="N135" s="33"/>
      <c r="O135" s="187"/>
      <c r="P135" s="37"/>
      <c r="Q135" s="97"/>
      <c r="R135" s="97"/>
      <c r="S135" s="97"/>
      <c r="T135" s="97"/>
      <c r="U135" s="97"/>
      <c r="HZ135" s="99"/>
    </row>
    <row r="136" spans="1:234" s="98" customFormat="1" x14ac:dyDescent="0.2">
      <c r="A136" s="81"/>
      <c r="B136" s="82"/>
      <c r="C136" s="85"/>
      <c r="D136" s="85">
        <v>4244</v>
      </c>
      <c r="E136" s="316" t="s">
        <v>188</v>
      </c>
      <c r="F136" s="317"/>
      <c r="G136" s="317"/>
      <c r="H136" s="317"/>
      <c r="I136" s="317"/>
      <c r="J136" s="318"/>
      <c r="K136" s="91"/>
      <c r="L136" s="35"/>
      <c r="M136" s="35"/>
      <c r="N136" s="35"/>
      <c r="O136" s="189"/>
      <c r="P136" s="36"/>
      <c r="Q136" s="97"/>
      <c r="R136" s="97"/>
      <c r="S136" s="97"/>
      <c r="T136" s="97"/>
      <c r="U136" s="97"/>
      <c r="HZ136" s="99"/>
    </row>
    <row r="137" spans="1:234" s="98" customFormat="1" ht="14.25" customHeight="1" x14ac:dyDescent="0.2">
      <c r="A137" s="81"/>
      <c r="B137" s="82"/>
      <c r="C137" s="83">
        <v>425</v>
      </c>
      <c r="D137" s="322" t="s">
        <v>193</v>
      </c>
      <c r="E137" s="323"/>
      <c r="F137" s="323"/>
      <c r="G137" s="323"/>
      <c r="H137" s="323"/>
      <c r="I137" s="323"/>
      <c r="J137" s="324"/>
      <c r="K137" s="101">
        <f>SUM(K138+K139+K146+K147+K155+K156+K159+K168+K169)</f>
        <v>279850</v>
      </c>
      <c r="L137" s="48">
        <f>SUM(L138+L139+L146+L147+L155+L156+L159+L168+L169)</f>
        <v>202800</v>
      </c>
      <c r="M137" s="48">
        <f>SUM(M138+M139+M146+M147+M155+M156+M159+M168+M169)</f>
        <v>212800</v>
      </c>
      <c r="N137" s="48">
        <f>SUM(N138+N139+N146+N147+N155+N156+N159+N168+N169)</f>
        <v>215800</v>
      </c>
      <c r="O137" s="187">
        <f t="shared" ref="O137:O149" si="30">L137/K137*100</f>
        <v>72.467393246381988</v>
      </c>
      <c r="P137" s="37"/>
      <c r="Q137" s="97"/>
      <c r="R137" s="97"/>
      <c r="S137" s="97"/>
      <c r="T137" s="97"/>
      <c r="U137" s="97"/>
      <c r="HZ137" s="99"/>
    </row>
    <row r="138" spans="1:234" s="98" customFormat="1" ht="14.25" x14ac:dyDescent="0.2">
      <c r="A138" s="81"/>
      <c r="B138" s="82"/>
      <c r="C138" s="85"/>
      <c r="D138" s="83">
        <v>4251</v>
      </c>
      <c r="E138" s="322" t="s">
        <v>194</v>
      </c>
      <c r="F138" s="323"/>
      <c r="G138" s="323"/>
      <c r="H138" s="323"/>
      <c r="I138" s="323"/>
      <c r="J138" s="324"/>
      <c r="K138" s="101">
        <v>6500</v>
      </c>
      <c r="L138" s="48">
        <v>6500</v>
      </c>
      <c r="M138" s="48">
        <v>6500</v>
      </c>
      <c r="N138" s="48">
        <v>6500</v>
      </c>
      <c r="O138" s="187">
        <f t="shared" si="30"/>
        <v>100</v>
      </c>
      <c r="P138" s="37"/>
      <c r="Q138" s="97"/>
      <c r="R138" s="97"/>
      <c r="S138" s="97"/>
      <c r="T138" s="97"/>
      <c r="U138" s="97"/>
      <c r="HZ138" s="99"/>
    </row>
    <row r="139" spans="1:234" s="98" customFormat="1" ht="14.25" x14ac:dyDescent="0.2">
      <c r="A139" s="81"/>
      <c r="B139" s="82"/>
      <c r="C139" s="85"/>
      <c r="D139" s="83">
        <v>4252</v>
      </c>
      <c r="E139" s="351" t="s">
        <v>195</v>
      </c>
      <c r="F139" s="352"/>
      <c r="G139" s="352"/>
      <c r="H139" s="352"/>
      <c r="I139" s="352"/>
      <c r="J139" s="353"/>
      <c r="K139" s="264">
        <f t="shared" ref="K139" si="31">SUM(K140:K142)</f>
        <v>38100</v>
      </c>
      <c r="L139" s="48">
        <f>SUM(L140:L142)</f>
        <v>30100</v>
      </c>
      <c r="M139" s="48">
        <f t="shared" ref="M139:N139" si="32">SUM(M140:M142)</f>
        <v>38100</v>
      </c>
      <c r="N139" s="48">
        <f t="shared" si="32"/>
        <v>39100</v>
      </c>
      <c r="O139" s="187">
        <f t="shared" si="30"/>
        <v>79.00262467191601</v>
      </c>
      <c r="P139" s="37"/>
      <c r="Q139" s="97"/>
      <c r="R139" s="97"/>
      <c r="S139" s="97"/>
      <c r="T139" s="97"/>
      <c r="U139" s="97"/>
      <c r="HZ139" s="99"/>
    </row>
    <row r="140" spans="1:234" s="98" customFormat="1" x14ac:dyDescent="0.2">
      <c r="A140" s="81"/>
      <c r="B140" s="82"/>
      <c r="C140" s="85"/>
      <c r="D140" s="85"/>
      <c r="E140" s="102">
        <v>42521</v>
      </c>
      <c r="F140" s="354" t="s">
        <v>196</v>
      </c>
      <c r="G140" s="355"/>
      <c r="H140" s="355"/>
      <c r="I140" s="355"/>
      <c r="J140" s="356"/>
      <c r="K140" s="86">
        <v>5100</v>
      </c>
      <c r="L140" s="35">
        <v>5100</v>
      </c>
      <c r="M140" s="35">
        <v>5100</v>
      </c>
      <c r="N140" s="35">
        <v>5100</v>
      </c>
      <c r="O140" s="189">
        <f t="shared" si="30"/>
        <v>100</v>
      </c>
      <c r="P140" s="36"/>
      <c r="Q140" s="97"/>
      <c r="R140" s="97"/>
      <c r="S140" s="97"/>
      <c r="T140" s="97"/>
      <c r="U140" s="97"/>
      <c r="HZ140" s="99"/>
    </row>
    <row r="141" spans="1:234" s="98" customFormat="1" x14ac:dyDescent="0.2">
      <c r="A141" s="81"/>
      <c r="B141" s="82"/>
      <c r="C141" s="85"/>
      <c r="D141" s="85"/>
      <c r="E141" s="85">
        <v>42522</v>
      </c>
      <c r="F141" s="316" t="s">
        <v>197</v>
      </c>
      <c r="G141" s="317"/>
      <c r="H141" s="317"/>
      <c r="I141" s="317"/>
      <c r="J141" s="318"/>
      <c r="K141" s="91">
        <v>5000</v>
      </c>
      <c r="L141" s="35">
        <v>5000</v>
      </c>
      <c r="M141" s="35">
        <v>5000</v>
      </c>
      <c r="N141" s="35">
        <v>5000</v>
      </c>
      <c r="O141" s="189">
        <f t="shared" si="30"/>
        <v>100</v>
      </c>
      <c r="P141" s="36"/>
      <c r="Q141" s="97"/>
      <c r="R141" s="97"/>
      <c r="S141" s="97"/>
      <c r="T141" s="97"/>
      <c r="U141" s="97"/>
      <c r="HZ141" s="99"/>
    </row>
    <row r="142" spans="1:234" s="98" customFormat="1" x14ac:dyDescent="0.2">
      <c r="A142" s="81"/>
      <c r="B142" s="82"/>
      <c r="C142" s="85"/>
      <c r="D142" s="85"/>
      <c r="E142" s="85">
        <v>42523</v>
      </c>
      <c r="F142" s="350" t="s">
        <v>198</v>
      </c>
      <c r="G142" s="350"/>
      <c r="H142" s="350"/>
      <c r="I142" s="350"/>
      <c r="J142" s="350"/>
      <c r="K142" s="88">
        <v>28000</v>
      </c>
      <c r="L142" s="66">
        <v>20000</v>
      </c>
      <c r="M142" s="66">
        <f t="shared" ref="M142:N142" si="33">M143+M144+M145</f>
        <v>28000</v>
      </c>
      <c r="N142" s="66">
        <f t="shared" si="33"/>
        <v>29000</v>
      </c>
      <c r="O142" s="189">
        <f t="shared" si="30"/>
        <v>71.428571428571431</v>
      </c>
      <c r="P142" s="36"/>
      <c r="Q142" s="97"/>
      <c r="R142" s="97"/>
      <c r="S142" s="97"/>
      <c r="T142" s="97"/>
      <c r="U142" s="97"/>
      <c r="HZ142" s="99"/>
    </row>
    <row r="143" spans="1:234" s="98" customFormat="1" x14ac:dyDescent="0.2">
      <c r="A143" s="106"/>
      <c r="B143" s="82"/>
      <c r="C143" s="85"/>
      <c r="D143" s="85"/>
      <c r="E143" s="83"/>
      <c r="F143" s="107">
        <v>425230</v>
      </c>
      <c r="G143" s="354" t="s">
        <v>199</v>
      </c>
      <c r="H143" s="355"/>
      <c r="I143" s="355"/>
      <c r="J143" s="356"/>
      <c r="K143" s="91">
        <v>16000</v>
      </c>
      <c r="L143" s="35">
        <v>10000</v>
      </c>
      <c r="M143" s="35">
        <v>16000</v>
      </c>
      <c r="N143" s="35">
        <v>17000</v>
      </c>
      <c r="O143" s="189">
        <f t="shared" si="30"/>
        <v>62.5</v>
      </c>
      <c r="P143" s="36"/>
      <c r="Q143" s="97"/>
      <c r="R143" s="97"/>
      <c r="S143" s="97"/>
      <c r="T143" s="97"/>
      <c r="U143" s="97"/>
      <c r="HZ143" s="99"/>
    </row>
    <row r="144" spans="1:234" s="98" customFormat="1" x14ac:dyDescent="0.2">
      <c r="A144" s="106"/>
      <c r="B144" s="82"/>
      <c r="C144" s="85"/>
      <c r="D144" s="85"/>
      <c r="E144" s="83"/>
      <c r="F144" s="107">
        <v>425231</v>
      </c>
      <c r="G144" s="354" t="s">
        <v>200</v>
      </c>
      <c r="H144" s="355"/>
      <c r="I144" s="355"/>
      <c r="J144" s="356"/>
      <c r="K144" s="91">
        <v>5000</v>
      </c>
      <c r="L144" s="35">
        <v>4000</v>
      </c>
      <c r="M144" s="35">
        <v>6000</v>
      </c>
      <c r="N144" s="35">
        <v>6000</v>
      </c>
      <c r="O144" s="189">
        <f t="shared" si="30"/>
        <v>80</v>
      </c>
      <c r="P144" s="36"/>
      <c r="Q144" s="97"/>
      <c r="R144" s="97"/>
      <c r="S144" s="97"/>
      <c r="T144" s="97"/>
      <c r="U144" s="97"/>
      <c r="HZ144" s="99"/>
    </row>
    <row r="145" spans="1:234" s="98" customFormat="1" x14ac:dyDescent="0.2">
      <c r="A145" s="106"/>
      <c r="B145" s="82"/>
      <c r="C145" s="85"/>
      <c r="D145" s="85"/>
      <c r="E145" s="83"/>
      <c r="F145" s="107">
        <v>425232</v>
      </c>
      <c r="G145" s="354" t="s">
        <v>201</v>
      </c>
      <c r="H145" s="355"/>
      <c r="I145" s="355"/>
      <c r="J145" s="356"/>
      <c r="K145" s="91">
        <v>6000</v>
      </c>
      <c r="L145" s="35">
        <v>5000</v>
      </c>
      <c r="M145" s="35">
        <v>6000</v>
      </c>
      <c r="N145" s="35">
        <v>6000</v>
      </c>
      <c r="O145" s="189">
        <f t="shared" si="30"/>
        <v>83.333333333333343</v>
      </c>
      <c r="P145" s="109"/>
      <c r="Q145" s="97"/>
      <c r="R145" s="97"/>
      <c r="S145" s="97"/>
      <c r="T145" s="97"/>
      <c r="U145" s="97"/>
      <c r="HZ145" s="99"/>
    </row>
    <row r="146" spans="1:234" s="98" customFormat="1" ht="14.25" x14ac:dyDescent="0.2">
      <c r="A146" s="106"/>
      <c r="B146" s="82"/>
      <c r="C146" s="85"/>
      <c r="D146" s="83">
        <v>4253</v>
      </c>
      <c r="E146" s="310" t="s">
        <v>202</v>
      </c>
      <c r="F146" s="311"/>
      <c r="G146" s="311"/>
      <c r="H146" s="311"/>
      <c r="I146" s="311"/>
      <c r="J146" s="312"/>
      <c r="K146" s="101">
        <v>2500</v>
      </c>
      <c r="L146" s="48">
        <v>2500</v>
      </c>
      <c r="M146" s="48">
        <v>2500</v>
      </c>
      <c r="N146" s="48">
        <v>2500</v>
      </c>
      <c r="O146" s="187">
        <f t="shared" si="30"/>
        <v>100</v>
      </c>
      <c r="P146" s="37"/>
      <c r="Q146" s="97"/>
      <c r="R146" s="97"/>
      <c r="S146" s="97"/>
      <c r="T146" s="97"/>
      <c r="U146" s="97"/>
      <c r="HZ146" s="99"/>
    </row>
    <row r="147" spans="1:234" s="98" customFormat="1" ht="14.25" x14ac:dyDescent="0.2">
      <c r="A147" s="81"/>
      <c r="B147" s="82"/>
      <c r="C147" s="85"/>
      <c r="D147" s="83">
        <v>4254</v>
      </c>
      <c r="E147" s="322" t="s">
        <v>203</v>
      </c>
      <c r="F147" s="323"/>
      <c r="G147" s="323"/>
      <c r="H147" s="323"/>
      <c r="I147" s="323"/>
      <c r="J147" s="324"/>
      <c r="K147" s="101">
        <f t="shared" ref="K147" si="34">SUM(K148:K154)</f>
        <v>37125</v>
      </c>
      <c r="L147" s="48">
        <f t="shared" ref="L147:N147" si="35">SUM(L148:L154)</f>
        <v>40200</v>
      </c>
      <c r="M147" s="48">
        <f t="shared" si="35"/>
        <v>46200</v>
      </c>
      <c r="N147" s="48">
        <f t="shared" si="35"/>
        <v>47200</v>
      </c>
      <c r="O147" s="187">
        <f t="shared" si="30"/>
        <v>108.28282828282829</v>
      </c>
      <c r="P147" s="37"/>
      <c r="Q147" s="97"/>
      <c r="R147" s="97"/>
      <c r="S147" s="97"/>
      <c r="T147" s="97"/>
      <c r="U147" s="97"/>
      <c r="HZ147" s="99"/>
    </row>
    <row r="148" spans="1:234" s="98" customFormat="1" x14ac:dyDescent="0.2">
      <c r="A148" s="81"/>
      <c r="B148" s="82"/>
      <c r="C148" s="85"/>
      <c r="D148" s="85"/>
      <c r="E148" s="85">
        <v>42541</v>
      </c>
      <c r="F148" s="316" t="s">
        <v>68</v>
      </c>
      <c r="G148" s="317"/>
      <c r="H148" s="317"/>
      <c r="I148" s="317"/>
      <c r="J148" s="318"/>
      <c r="K148" s="91">
        <v>7000</v>
      </c>
      <c r="L148" s="35">
        <v>7000</v>
      </c>
      <c r="M148" s="35">
        <v>10000</v>
      </c>
      <c r="N148" s="35">
        <v>10000</v>
      </c>
      <c r="O148" s="189">
        <f t="shared" si="30"/>
        <v>100</v>
      </c>
      <c r="P148" s="36"/>
      <c r="Q148" s="97"/>
      <c r="R148" s="97"/>
      <c r="S148" s="97"/>
      <c r="T148" s="97"/>
      <c r="U148" s="97"/>
      <c r="HZ148" s="99"/>
    </row>
    <row r="149" spans="1:234" s="98" customFormat="1" x14ac:dyDescent="0.2">
      <c r="A149" s="81"/>
      <c r="B149" s="82"/>
      <c r="C149" s="85"/>
      <c r="D149" s="85"/>
      <c r="E149" s="85">
        <v>42542</v>
      </c>
      <c r="F149" s="316" t="s">
        <v>204</v>
      </c>
      <c r="G149" s="317"/>
      <c r="H149" s="317"/>
      <c r="I149" s="317"/>
      <c r="J149" s="318"/>
      <c r="K149" s="91">
        <v>30000</v>
      </c>
      <c r="L149" s="35">
        <v>33000</v>
      </c>
      <c r="M149" s="35">
        <v>36000</v>
      </c>
      <c r="N149" s="35">
        <v>37000</v>
      </c>
      <c r="O149" s="189">
        <f t="shared" si="30"/>
        <v>110.00000000000001</v>
      </c>
      <c r="P149" s="249"/>
      <c r="Q149" s="97"/>
      <c r="R149" s="97"/>
      <c r="S149" s="97"/>
      <c r="T149" s="97"/>
      <c r="U149" s="97"/>
      <c r="HZ149" s="99"/>
    </row>
    <row r="150" spans="1:234" s="98" customFormat="1" x14ac:dyDescent="0.2">
      <c r="A150" s="81"/>
      <c r="B150" s="82"/>
      <c r="C150" s="85"/>
      <c r="D150" s="85"/>
      <c r="E150" s="85" t="s">
        <v>205</v>
      </c>
      <c r="F150" s="350" t="s">
        <v>206</v>
      </c>
      <c r="G150" s="350"/>
      <c r="H150" s="350"/>
      <c r="I150" s="350"/>
      <c r="J150" s="350"/>
      <c r="K150" s="88">
        <v>125</v>
      </c>
      <c r="L150" s="66">
        <v>200</v>
      </c>
      <c r="M150" s="66">
        <v>200</v>
      </c>
      <c r="N150" s="66">
        <v>200</v>
      </c>
      <c r="O150" s="189">
        <f>L150/K150*100</f>
        <v>160</v>
      </c>
      <c r="P150" s="36"/>
      <c r="Q150" s="97"/>
      <c r="R150" s="97"/>
      <c r="S150" s="97"/>
      <c r="T150" s="97"/>
      <c r="U150" s="97"/>
      <c r="HZ150" s="99"/>
    </row>
    <row r="151" spans="1:234" s="98" customFormat="1" x14ac:dyDescent="0.2">
      <c r="A151" s="81"/>
      <c r="B151" s="82"/>
      <c r="C151" s="85"/>
      <c r="D151" s="85"/>
      <c r="E151" s="85" t="s">
        <v>207</v>
      </c>
      <c r="F151" s="316" t="s">
        <v>208</v>
      </c>
      <c r="G151" s="317"/>
      <c r="H151" s="317"/>
      <c r="I151" s="317"/>
      <c r="J151" s="318"/>
      <c r="K151" s="95"/>
      <c r="L151" s="33"/>
      <c r="M151" s="33"/>
      <c r="N151" s="33"/>
      <c r="O151" s="187"/>
      <c r="P151" s="37"/>
      <c r="Q151" s="97"/>
      <c r="R151" s="97"/>
      <c r="S151" s="97"/>
      <c r="T151" s="97"/>
      <c r="U151" s="97"/>
      <c r="HZ151" s="99"/>
    </row>
    <row r="152" spans="1:234" s="98" customFormat="1" x14ac:dyDescent="0.2">
      <c r="A152" s="81"/>
      <c r="B152" s="82"/>
      <c r="C152" s="85"/>
      <c r="D152" s="85"/>
      <c r="E152" s="85" t="s">
        <v>209</v>
      </c>
      <c r="F152" s="316" t="s">
        <v>210</v>
      </c>
      <c r="G152" s="317"/>
      <c r="H152" s="317"/>
      <c r="I152" s="317"/>
      <c r="J152" s="318"/>
      <c r="K152" s="91"/>
      <c r="L152" s="35"/>
      <c r="M152" s="35"/>
      <c r="N152" s="35"/>
      <c r="O152" s="189"/>
      <c r="P152" s="36"/>
      <c r="Q152" s="97"/>
      <c r="R152" s="97"/>
      <c r="S152" s="97"/>
      <c r="T152" s="97"/>
      <c r="U152" s="97"/>
      <c r="HZ152" s="99"/>
    </row>
    <row r="153" spans="1:234" s="98" customFormat="1" x14ac:dyDescent="0.2">
      <c r="A153" s="81"/>
      <c r="B153" s="82"/>
      <c r="C153" s="85"/>
      <c r="D153" s="85"/>
      <c r="E153" s="85" t="s">
        <v>211</v>
      </c>
      <c r="F153" s="316" t="s">
        <v>212</v>
      </c>
      <c r="G153" s="317"/>
      <c r="H153" s="317"/>
      <c r="I153" s="317"/>
      <c r="J153" s="318"/>
      <c r="K153" s="95"/>
      <c r="L153" s="33"/>
      <c r="M153" s="33"/>
      <c r="N153" s="33"/>
      <c r="O153" s="187"/>
      <c r="P153" s="37"/>
      <c r="Q153" s="97"/>
      <c r="R153" s="97"/>
      <c r="S153" s="97"/>
      <c r="T153" s="97"/>
      <c r="U153" s="97"/>
      <c r="HZ153" s="99"/>
    </row>
    <row r="154" spans="1:234" s="98" customFormat="1" x14ac:dyDescent="0.2">
      <c r="A154" s="81"/>
      <c r="B154" s="82"/>
      <c r="C154" s="85"/>
      <c r="D154" s="85"/>
      <c r="E154" s="85" t="s">
        <v>213</v>
      </c>
      <c r="F154" s="316" t="s">
        <v>214</v>
      </c>
      <c r="G154" s="317"/>
      <c r="H154" s="317"/>
      <c r="I154" s="317"/>
      <c r="J154" s="318"/>
      <c r="K154" s="95"/>
      <c r="L154" s="33"/>
      <c r="M154" s="33"/>
      <c r="N154" s="33"/>
      <c r="O154" s="187"/>
      <c r="P154" s="37"/>
      <c r="Q154" s="97"/>
      <c r="R154" s="97"/>
      <c r="S154" s="97"/>
      <c r="T154" s="97"/>
      <c r="U154" s="97"/>
      <c r="HZ154" s="99"/>
    </row>
    <row r="155" spans="1:234" s="98" customFormat="1" ht="14.25" x14ac:dyDescent="0.2">
      <c r="A155" s="81"/>
      <c r="B155" s="82"/>
      <c r="C155" s="85"/>
      <c r="D155" s="83">
        <v>4255</v>
      </c>
      <c r="E155" s="322" t="s">
        <v>215</v>
      </c>
      <c r="F155" s="323"/>
      <c r="G155" s="323"/>
      <c r="H155" s="323"/>
      <c r="I155" s="323"/>
      <c r="J155" s="324"/>
      <c r="K155" s="101">
        <v>3500</v>
      </c>
      <c r="L155" s="48">
        <v>3500</v>
      </c>
      <c r="M155" s="48">
        <v>3500</v>
      </c>
      <c r="N155" s="48">
        <v>3500</v>
      </c>
      <c r="O155" s="187">
        <f>L155/K155*100</f>
        <v>100</v>
      </c>
      <c r="P155" s="37"/>
      <c r="Q155" s="97"/>
      <c r="R155" s="97"/>
      <c r="S155" s="97"/>
      <c r="T155" s="97"/>
      <c r="U155" s="97"/>
      <c r="HZ155" s="99"/>
    </row>
    <row r="156" spans="1:234" s="98" customFormat="1" ht="14.25" x14ac:dyDescent="0.2">
      <c r="A156" s="81"/>
      <c r="B156" s="82"/>
      <c r="C156" s="85"/>
      <c r="D156" s="83">
        <v>4256</v>
      </c>
      <c r="E156" s="322" t="s">
        <v>216</v>
      </c>
      <c r="F156" s="323"/>
      <c r="G156" s="323"/>
      <c r="H156" s="323"/>
      <c r="I156" s="323"/>
      <c r="J156" s="324"/>
      <c r="K156" s="101">
        <f t="shared" ref="K156" si="36">SUM(K157:K158)</f>
        <v>1000</v>
      </c>
      <c r="L156" s="48">
        <f>SUM(L157:L158)</f>
        <v>1000</v>
      </c>
      <c r="M156" s="48">
        <f t="shared" ref="M156:N156" si="37">SUM(M157:M158)</f>
        <v>1000</v>
      </c>
      <c r="N156" s="48">
        <f t="shared" si="37"/>
        <v>1000</v>
      </c>
      <c r="O156" s="187">
        <f>L156/K156*100</f>
        <v>100</v>
      </c>
      <c r="P156" s="37"/>
      <c r="Q156" s="97"/>
      <c r="R156" s="97"/>
      <c r="S156" s="97"/>
      <c r="T156" s="97"/>
      <c r="U156" s="97"/>
      <c r="HZ156" s="99"/>
    </row>
    <row r="157" spans="1:234" s="98" customFormat="1" x14ac:dyDescent="0.2">
      <c r="A157" s="81"/>
      <c r="B157" s="82"/>
      <c r="C157" s="85"/>
      <c r="D157" s="85"/>
      <c r="E157" s="100">
        <v>42561</v>
      </c>
      <c r="F157" s="316" t="s">
        <v>217</v>
      </c>
      <c r="G157" s="317"/>
      <c r="H157" s="317"/>
      <c r="I157" s="317"/>
      <c r="J157" s="318"/>
      <c r="K157" s="91"/>
      <c r="L157" s="35"/>
      <c r="M157" s="35"/>
      <c r="N157" s="35"/>
      <c r="O157" s="187"/>
      <c r="P157" s="37"/>
      <c r="Q157" s="97"/>
      <c r="R157" s="97"/>
      <c r="S157" s="97"/>
      <c r="T157" s="97"/>
      <c r="U157" s="97"/>
      <c r="HZ157" s="99"/>
    </row>
    <row r="158" spans="1:234" s="98" customFormat="1" x14ac:dyDescent="0.2">
      <c r="A158" s="81"/>
      <c r="B158" s="82"/>
      <c r="C158" s="85"/>
      <c r="D158" s="85"/>
      <c r="E158" s="100">
        <v>42562</v>
      </c>
      <c r="F158" s="316" t="s">
        <v>218</v>
      </c>
      <c r="G158" s="317"/>
      <c r="H158" s="317"/>
      <c r="I158" s="317"/>
      <c r="J158" s="318"/>
      <c r="K158" s="91">
        <v>1000</v>
      </c>
      <c r="L158" s="35">
        <v>1000</v>
      </c>
      <c r="M158" s="35">
        <v>1000</v>
      </c>
      <c r="N158" s="35">
        <v>1000</v>
      </c>
      <c r="O158" s="189">
        <f>L158/K158*100</f>
        <v>100</v>
      </c>
      <c r="P158" s="36"/>
      <c r="Q158" s="97"/>
      <c r="R158" s="97"/>
      <c r="S158" s="97"/>
      <c r="T158" s="97"/>
      <c r="U158" s="97"/>
      <c r="HZ158" s="99"/>
    </row>
    <row r="159" spans="1:234" s="98" customFormat="1" ht="14.25" x14ac:dyDescent="0.2">
      <c r="A159" s="81"/>
      <c r="B159" s="82"/>
      <c r="C159" s="85"/>
      <c r="D159" s="110">
        <v>4257</v>
      </c>
      <c r="E159" s="351" t="s">
        <v>219</v>
      </c>
      <c r="F159" s="352"/>
      <c r="G159" s="352"/>
      <c r="H159" s="352"/>
      <c r="I159" s="352"/>
      <c r="J159" s="353"/>
      <c r="K159" s="101">
        <f>SUM(K160:K167)</f>
        <v>186125</v>
      </c>
      <c r="L159" s="48">
        <f t="shared" ref="L159:N159" si="38">SUM(L160:L167)</f>
        <v>115000</v>
      </c>
      <c r="M159" s="48">
        <f t="shared" si="38"/>
        <v>111000</v>
      </c>
      <c r="N159" s="48">
        <f t="shared" si="38"/>
        <v>112000</v>
      </c>
      <c r="O159" s="187">
        <f>L159/K159*100</f>
        <v>61.786433848220277</v>
      </c>
      <c r="P159" s="37"/>
      <c r="Q159" s="97"/>
      <c r="R159" s="97"/>
      <c r="S159" s="97"/>
      <c r="T159" s="97"/>
      <c r="U159" s="97"/>
      <c r="HZ159" s="99"/>
    </row>
    <row r="160" spans="1:234" s="98" customFormat="1" x14ac:dyDescent="0.2">
      <c r="A160" s="81"/>
      <c r="B160" s="82"/>
      <c r="C160" s="85"/>
      <c r="D160" s="102"/>
      <c r="E160" s="102">
        <v>42571</v>
      </c>
      <c r="F160" s="354" t="s">
        <v>220</v>
      </c>
      <c r="G160" s="355"/>
      <c r="H160" s="355"/>
      <c r="I160" s="355"/>
      <c r="J160" s="356"/>
      <c r="K160" s="91"/>
      <c r="L160" s="35"/>
      <c r="M160" s="35"/>
      <c r="N160" s="35"/>
      <c r="O160" s="189"/>
      <c r="P160" s="36"/>
      <c r="Q160" s="97"/>
      <c r="R160" s="97"/>
      <c r="S160" s="97"/>
      <c r="T160" s="97"/>
      <c r="U160" s="97"/>
      <c r="HZ160" s="99"/>
    </row>
    <row r="161" spans="1:234" s="98" customFormat="1" x14ac:dyDescent="0.2">
      <c r="A161" s="81"/>
      <c r="B161" s="82"/>
      <c r="C161" s="85"/>
      <c r="D161" s="102"/>
      <c r="E161" s="102" t="s">
        <v>221</v>
      </c>
      <c r="F161" s="354" t="s">
        <v>222</v>
      </c>
      <c r="G161" s="355"/>
      <c r="H161" s="355"/>
      <c r="I161" s="355"/>
      <c r="J161" s="356"/>
      <c r="K161" s="91">
        <v>35000</v>
      </c>
      <c r="L161" s="35">
        <v>35000</v>
      </c>
      <c r="M161" s="35">
        <v>31000</v>
      </c>
      <c r="N161" s="35">
        <v>32000</v>
      </c>
      <c r="O161" s="189">
        <f>L161/K161*100</f>
        <v>100</v>
      </c>
      <c r="P161" s="36"/>
      <c r="Q161" s="97"/>
      <c r="R161" s="97"/>
      <c r="S161" s="97"/>
      <c r="T161" s="97"/>
      <c r="U161" s="97"/>
      <c r="HZ161" s="99"/>
    </row>
    <row r="162" spans="1:234" s="98" customFormat="1" x14ac:dyDescent="0.2">
      <c r="A162" s="81"/>
      <c r="B162" s="82"/>
      <c r="C162" s="85"/>
      <c r="D162" s="102"/>
      <c r="E162" s="102" t="s">
        <v>223</v>
      </c>
      <c r="F162" s="354" t="s">
        <v>224</v>
      </c>
      <c r="G162" s="355"/>
      <c r="H162" s="355"/>
      <c r="I162" s="355"/>
      <c r="J162" s="356"/>
      <c r="K162" s="91">
        <v>9500</v>
      </c>
      <c r="L162" s="35">
        <v>10000</v>
      </c>
      <c r="M162" s="35">
        <v>10000</v>
      </c>
      <c r="N162" s="35">
        <v>10000</v>
      </c>
      <c r="O162" s="189">
        <f>L162/K162*100</f>
        <v>105.26315789473684</v>
      </c>
      <c r="P162" s="36"/>
      <c r="Q162" s="97"/>
      <c r="R162" s="97"/>
      <c r="S162" s="97"/>
      <c r="T162" s="97"/>
      <c r="U162" s="97"/>
      <c r="HZ162" s="99"/>
    </row>
    <row r="163" spans="1:234" s="98" customFormat="1" x14ac:dyDescent="0.2">
      <c r="A163" s="81"/>
      <c r="B163" s="82"/>
      <c r="C163" s="85"/>
      <c r="D163" s="102"/>
      <c r="E163" s="102" t="s">
        <v>225</v>
      </c>
      <c r="F163" s="354" t="s">
        <v>226</v>
      </c>
      <c r="G163" s="355"/>
      <c r="H163" s="355"/>
      <c r="I163" s="355"/>
      <c r="J163" s="356"/>
      <c r="K163" s="108"/>
      <c r="L163" s="242"/>
      <c r="M163" s="242"/>
      <c r="N163" s="242"/>
      <c r="O163" s="196"/>
      <c r="P163" s="36"/>
      <c r="Q163" s="97"/>
      <c r="R163" s="97"/>
      <c r="S163" s="97"/>
      <c r="T163" s="97"/>
      <c r="U163" s="97"/>
      <c r="HZ163" s="99"/>
    </row>
    <row r="164" spans="1:234" s="98" customFormat="1" x14ac:dyDescent="0.2">
      <c r="A164" s="81"/>
      <c r="B164" s="82"/>
      <c r="C164" s="85"/>
      <c r="D164" s="102"/>
      <c r="E164" s="102" t="s">
        <v>227</v>
      </c>
      <c r="F164" s="354" t="s">
        <v>228</v>
      </c>
      <c r="G164" s="355"/>
      <c r="H164" s="355"/>
      <c r="I164" s="355"/>
      <c r="J164" s="356"/>
      <c r="K164" s="108"/>
      <c r="L164" s="242"/>
      <c r="M164" s="242"/>
      <c r="N164" s="242"/>
      <c r="O164" s="189"/>
      <c r="P164" s="36"/>
      <c r="Q164" s="97"/>
      <c r="R164" s="97"/>
      <c r="S164" s="97"/>
      <c r="T164" s="97"/>
      <c r="U164" s="97"/>
      <c r="HZ164" s="99"/>
    </row>
    <row r="165" spans="1:234" s="98" customFormat="1" x14ac:dyDescent="0.2">
      <c r="A165" s="81"/>
      <c r="B165" s="82"/>
      <c r="C165" s="85"/>
      <c r="D165" s="102"/>
      <c r="E165" s="102" t="s">
        <v>229</v>
      </c>
      <c r="F165" s="354" t="s">
        <v>230</v>
      </c>
      <c r="G165" s="355"/>
      <c r="H165" s="355"/>
      <c r="I165" s="355"/>
      <c r="J165" s="356"/>
      <c r="K165" s="108"/>
      <c r="L165" s="242"/>
      <c r="M165" s="242"/>
      <c r="N165" s="242"/>
      <c r="O165" s="196"/>
      <c r="P165" s="36"/>
      <c r="Q165" s="97"/>
      <c r="R165" s="97"/>
      <c r="S165" s="97"/>
      <c r="T165" s="97"/>
      <c r="U165" s="97"/>
      <c r="HZ165" s="99"/>
    </row>
    <row r="166" spans="1:234" s="98" customFormat="1" x14ac:dyDescent="0.2">
      <c r="A166" s="81"/>
      <c r="B166" s="82"/>
      <c r="C166" s="85"/>
      <c r="D166" s="102"/>
      <c r="E166" s="102" t="s">
        <v>231</v>
      </c>
      <c r="F166" s="316" t="s">
        <v>232</v>
      </c>
      <c r="G166" s="317"/>
      <c r="H166" s="317"/>
      <c r="I166" s="317"/>
      <c r="J166" s="318"/>
      <c r="K166" s="108">
        <v>31625</v>
      </c>
      <c r="L166" s="35">
        <v>20000</v>
      </c>
      <c r="M166" s="35">
        <v>20000</v>
      </c>
      <c r="N166" s="35">
        <v>20000</v>
      </c>
      <c r="O166" s="189">
        <f>L166/K166*100</f>
        <v>63.241106719367593</v>
      </c>
      <c r="P166" s="249"/>
      <c r="Q166" s="97"/>
      <c r="R166" s="97"/>
      <c r="S166" s="97"/>
      <c r="T166" s="97"/>
      <c r="U166" s="97"/>
      <c r="HZ166" s="99"/>
    </row>
    <row r="167" spans="1:234" s="98" customFormat="1" x14ac:dyDescent="0.2">
      <c r="A167" s="81"/>
      <c r="B167" s="82"/>
      <c r="C167" s="85"/>
      <c r="D167" s="102"/>
      <c r="E167" s="102" t="s">
        <v>233</v>
      </c>
      <c r="F167" s="316" t="s">
        <v>234</v>
      </c>
      <c r="G167" s="317"/>
      <c r="H167" s="317"/>
      <c r="I167" s="317"/>
      <c r="J167" s="318"/>
      <c r="K167" s="108">
        <v>110000</v>
      </c>
      <c r="L167" s="35">
        <v>50000</v>
      </c>
      <c r="M167" s="35">
        <v>50000</v>
      </c>
      <c r="N167" s="35">
        <v>50000</v>
      </c>
      <c r="O167" s="189">
        <f>L167/K167*100</f>
        <v>45.454545454545453</v>
      </c>
      <c r="P167" s="249"/>
      <c r="Q167" s="97"/>
      <c r="R167" s="97"/>
      <c r="S167" s="97"/>
      <c r="T167" s="97"/>
      <c r="U167" s="97"/>
      <c r="HZ167" s="99"/>
    </row>
    <row r="168" spans="1:234" s="98" customFormat="1" ht="14.25" x14ac:dyDescent="0.2">
      <c r="A168" s="81"/>
      <c r="B168" s="82"/>
      <c r="C168" s="85"/>
      <c r="D168" s="110">
        <v>4258</v>
      </c>
      <c r="E168" s="351" t="s">
        <v>235</v>
      </c>
      <c r="F168" s="352"/>
      <c r="G168" s="352"/>
      <c r="H168" s="352"/>
      <c r="I168" s="352"/>
      <c r="J168" s="353"/>
      <c r="K168" s="111">
        <v>1000</v>
      </c>
      <c r="L168" s="48">
        <v>1000</v>
      </c>
      <c r="M168" s="48">
        <v>1000</v>
      </c>
      <c r="N168" s="48">
        <v>1000</v>
      </c>
      <c r="O168" s="187">
        <f>L168/K168*100</f>
        <v>100</v>
      </c>
      <c r="P168" s="37"/>
      <c r="Q168" s="97"/>
      <c r="R168" s="97"/>
      <c r="S168" s="97"/>
      <c r="T168" s="97"/>
      <c r="U168" s="97"/>
      <c r="HZ168" s="99"/>
    </row>
    <row r="169" spans="1:234" s="98" customFormat="1" ht="14.25" x14ac:dyDescent="0.2">
      <c r="A169" s="81"/>
      <c r="B169" s="82"/>
      <c r="C169" s="85"/>
      <c r="D169" s="110">
        <v>4259</v>
      </c>
      <c r="E169" s="351" t="s">
        <v>236</v>
      </c>
      <c r="F169" s="352"/>
      <c r="G169" s="352"/>
      <c r="H169" s="352"/>
      <c r="I169" s="352"/>
      <c r="J169" s="353"/>
      <c r="K169" s="111">
        <f>SUM(K170:K174)</f>
        <v>4000</v>
      </c>
      <c r="L169" s="111">
        <f t="shared" ref="L169:N169" si="39">SUM(L170:L174)</f>
        <v>3000</v>
      </c>
      <c r="M169" s="111">
        <f t="shared" si="39"/>
        <v>3000</v>
      </c>
      <c r="N169" s="111">
        <f t="shared" si="39"/>
        <v>3000</v>
      </c>
      <c r="O169" s="195">
        <f>L169/K169*100</f>
        <v>75</v>
      </c>
      <c r="P169" s="37"/>
      <c r="Q169" s="97"/>
      <c r="R169" s="97"/>
      <c r="S169" s="97"/>
      <c r="T169" s="97"/>
      <c r="U169" s="97"/>
      <c r="HZ169" s="99"/>
    </row>
    <row r="170" spans="1:234" s="98" customFormat="1" x14ac:dyDescent="0.2">
      <c r="A170" s="81"/>
      <c r="B170" s="82"/>
      <c r="C170" s="85"/>
      <c r="D170" s="110"/>
      <c r="E170" s="236">
        <v>42590</v>
      </c>
      <c r="F170" s="316" t="s">
        <v>236</v>
      </c>
      <c r="G170" s="317"/>
      <c r="H170" s="317"/>
      <c r="I170" s="317"/>
      <c r="J170" s="318"/>
      <c r="K170" s="237">
        <v>2000</v>
      </c>
      <c r="L170" s="265">
        <v>1000</v>
      </c>
      <c r="M170" s="265">
        <v>1000</v>
      </c>
      <c r="N170" s="265">
        <v>1000</v>
      </c>
      <c r="O170" s="257">
        <f>L170/K170*100</f>
        <v>50</v>
      </c>
      <c r="P170" s="266"/>
      <c r="Q170" s="97"/>
      <c r="R170" s="97"/>
      <c r="S170" s="97"/>
      <c r="T170" s="97"/>
      <c r="U170" s="97"/>
      <c r="HZ170" s="99"/>
    </row>
    <row r="171" spans="1:234" s="98" customFormat="1" x14ac:dyDescent="0.2">
      <c r="A171" s="81"/>
      <c r="B171" s="82"/>
      <c r="C171" s="85"/>
      <c r="D171" s="102"/>
      <c r="E171" s="102">
        <v>42591</v>
      </c>
      <c r="F171" s="354" t="s">
        <v>237</v>
      </c>
      <c r="G171" s="355"/>
      <c r="H171" s="355"/>
      <c r="I171" s="355"/>
      <c r="J171" s="356"/>
      <c r="K171" s="91"/>
      <c r="L171" s="35"/>
      <c r="M171" s="35"/>
      <c r="N171" s="35"/>
      <c r="O171" s="196"/>
      <c r="P171" s="36"/>
      <c r="Q171" s="97"/>
      <c r="R171" s="97"/>
      <c r="S171" s="97"/>
      <c r="T171" s="97"/>
      <c r="U171" s="97"/>
      <c r="HZ171" s="99"/>
    </row>
    <row r="172" spans="1:234" s="113" customFormat="1" x14ac:dyDescent="0.2">
      <c r="A172" s="81"/>
      <c r="B172" s="82"/>
      <c r="C172" s="85"/>
      <c r="D172" s="102"/>
      <c r="E172" s="102">
        <v>42592</v>
      </c>
      <c r="F172" s="354" t="s">
        <v>238</v>
      </c>
      <c r="G172" s="355"/>
      <c r="H172" s="355"/>
      <c r="I172" s="355"/>
      <c r="J172" s="356"/>
      <c r="K172" s="91"/>
      <c r="L172" s="35"/>
      <c r="M172" s="35"/>
      <c r="N172" s="35"/>
      <c r="O172" s="195"/>
      <c r="P172" s="37"/>
      <c r="Q172" s="112"/>
      <c r="R172" s="112"/>
      <c r="S172" s="112"/>
      <c r="T172" s="112"/>
      <c r="U172" s="112"/>
      <c r="HZ172" s="114"/>
    </row>
    <row r="173" spans="1:234" s="113" customFormat="1" x14ac:dyDescent="0.2">
      <c r="A173" s="81"/>
      <c r="B173" s="82"/>
      <c r="C173" s="85"/>
      <c r="D173" s="85"/>
      <c r="E173" s="85">
        <v>42593</v>
      </c>
      <c r="F173" s="316" t="s">
        <v>239</v>
      </c>
      <c r="G173" s="317"/>
      <c r="H173" s="317"/>
      <c r="I173" s="317"/>
      <c r="J173" s="318"/>
      <c r="K173" s="91">
        <v>2000</v>
      </c>
      <c r="L173" s="35">
        <v>2000</v>
      </c>
      <c r="M173" s="35">
        <v>2000</v>
      </c>
      <c r="N173" s="35">
        <v>2000</v>
      </c>
      <c r="O173" s="187">
        <f>L173/K173*100</f>
        <v>100</v>
      </c>
      <c r="P173" s="37"/>
      <c r="Q173" s="112"/>
      <c r="R173" s="112"/>
      <c r="S173" s="112"/>
      <c r="T173" s="112"/>
      <c r="U173" s="112"/>
      <c r="HZ173" s="114"/>
    </row>
    <row r="174" spans="1:234" s="113" customFormat="1" x14ac:dyDescent="0.2">
      <c r="A174" s="81"/>
      <c r="B174" s="82"/>
      <c r="C174" s="85"/>
      <c r="D174" s="85"/>
      <c r="E174" s="85">
        <v>42594</v>
      </c>
      <c r="F174" s="316" t="s">
        <v>240</v>
      </c>
      <c r="G174" s="317"/>
      <c r="H174" s="317"/>
      <c r="I174" s="317"/>
      <c r="J174" s="318"/>
      <c r="K174" s="91"/>
      <c r="L174" s="35"/>
      <c r="M174" s="35"/>
      <c r="N174" s="35"/>
      <c r="O174" s="187"/>
      <c r="P174" s="37"/>
      <c r="Q174" s="112"/>
      <c r="R174" s="112"/>
      <c r="S174" s="112"/>
      <c r="T174" s="112"/>
      <c r="U174" s="112"/>
      <c r="HZ174" s="114"/>
    </row>
    <row r="175" spans="1:234" s="113" customFormat="1" ht="14.25" x14ac:dyDescent="0.2">
      <c r="A175" s="81"/>
      <c r="B175" s="82"/>
      <c r="C175" s="83">
        <v>426</v>
      </c>
      <c r="D175" s="322" t="s">
        <v>241</v>
      </c>
      <c r="E175" s="323"/>
      <c r="F175" s="323"/>
      <c r="G175" s="323"/>
      <c r="H175" s="323"/>
      <c r="I175" s="323"/>
      <c r="J175" s="324"/>
      <c r="K175" s="90">
        <f>K176+K179++K180+K183</f>
        <v>25800</v>
      </c>
      <c r="L175" s="48">
        <f>L176+L179+L180+L183</f>
        <v>26000</v>
      </c>
      <c r="M175" s="48">
        <f>M176+M179+M180+M183</f>
        <v>27000</v>
      </c>
      <c r="N175" s="48">
        <f>N176+N179+N180+N183</f>
        <v>27000</v>
      </c>
      <c r="O175" s="187">
        <f>L175/K175*100</f>
        <v>100.77519379844961</v>
      </c>
      <c r="P175" s="37"/>
      <c r="Q175" s="112"/>
      <c r="R175" s="112"/>
      <c r="S175" s="112"/>
      <c r="T175" s="112"/>
      <c r="U175" s="112"/>
      <c r="HZ175" s="114"/>
    </row>
    <row r="176" spans="1:234" s="113" customFormat="1" ht="15" customHeight="1" x14ac:dyDescent="0.2">
      <c r="A176" s="81"/>
      <c r="B176" s="82"/>
      <c r="C176" s="85"/>
      <c r="D176" s="85">
        <v>4261</v>
      </c>
      <c r="E176" s="316" t="s">
        <v>361</v>
      </c>
      <c r="F176" s="317"/>
      <c r="G176" s="317"/>
      <c r="H176" s="317"/>
      <c r="I176" s="317"/>
      <c r="J176" s="318"/>
      <c r="K176" s="95">
        <f>K177+K178</f>
        <v>5800</v>
      </c>
      <c r="L176" s="35">
        <f>L177+L178</f>
        <v>5500</v>
      </c>
      <c r="M176" s="35">
        <f>M177+M178</f>
        <v>6000</v>
      </c>
      <c r="N176" s="35">
        <f>N177+N178</f>
        <v>6000</v>
      </c>
      <c r="O176" s="189">
        <f>L176/K176*100</f>
        <v>94.827586206896555</v>
      </c>
      <c r="P176" s="109"/>
      <c r="Q176" s="112"/>
      <c r="R176" s="112"/>
      <c r="S176" s="112"/>
      <c r="T176" s="112"/>
      <c r="U176" s="112"/>
      <c r="HZ176" s="114"/>
    </row>
    <row r="177" spans="1:234" s="113" customFormat="1" ht="15" customHeight="1" x14ac:dyDescent="0.2">
      <c r="A177" s="81"/>
      <c r="B177" s="82"/>
      <c r="C177" s="85"/>
      <c r="D177" s="85"/>
      <c r="E177" s="252">
        <v>426101</v>
      </c>
      <c r="F177" s="350" t="s">
        <v>361</v>
      </c>
      <c r="G177" s="350"/>
      <c r="H177" s="350"/>
      <c r="I177" s="350"/>
      <c r="J177" s="350"/>
      <c r="K177" s="255">
        <v>2800</v>
      </c>
      <c r="L177" s="35">
        <v>3000</v>
      </c>
      <c r="M177" s="35">
        <v>3000</v>
      </c>
      <c r="N177" s="35">
        <v>3000</v>
      </c>
      <c r="O177" s="189">
        <f>L177/K177*100</f>
        <v>107.14285714285714</v>
      </c>
      <c r="P177" s="109"/>
      <c r="Q177" s="112"/>
      <c r="R177" s="112"/>
      <c r="S177" s="112"/>
      <c r="T177" s="112"/>
      <c r="U177" s="112"/>
      <c r="HZ177" s="114"/>
    </row>
    <row r="178" spans="1:234" s="113" customFormat="1" ht="15" customHeight="1" x14ac:dyDescent="0.2">
      <c r="A178" s="81"/>
      <c r="B178" s="82"/>
      <c r="C178" s="85"/>
      <c r="D178" s="85"/>
      <c r="E178" s="252">
        <v>426101</v>
      </c>
      <c r="F178" s="350" t="s">
        <v>248</v>
      </c>
      <c r="G178" s="350"/>
      <c r="H178" s="350"/>
      <c r="I178" s="350"/>
      <c r="J178" s="350"/>
      <c r="K178" s="253">
        <v>3000</v>
      </c>
      <c r="L178" s="35">
        <v>2500</v>
      </c>
      <c r="M178" s="35">
        <v>3000</v>
      </c>
      <c r="N178" s="35">
        <v>3000</v>
      </c>
      <c r="O178" s="189">
        <f>L178/K178*100</f>
        <v>83.333333333333343</v>
      </c>
      <c r="P178" s="109"/>
      <c r="Q178" s="112"/>
      <c r="R178" s="112"/>
      <c r="S178" s="112"/>
      <c r="T178" s="112"/>
      <c r="U178" s="112"/>
      <c r="HZ178" s="114"/>
    </row>
    <row r="179" spans="1:234" s="113" customFormat="1" x14ac:dyDescent="0.2">
      <c r="A179" s="81"/>
      <c r="B179" s="82"/>
      <c r="C179" s="85"/>
      <c r="D179" s="85">
        <v>4262</v>
      </c>
      <c r="E179" s="316" t="s">
        <v>242</v>
      </c>
      <c r="F179" s="317"/>
      <c r="G179" s="317"/>
      <c r="H179" s="317"/>
      <c r="I179" s="317"/>
      <c r="J179" s="318"/>
      <c r="K179" s="91"/>
      <c r="L179" s="35"/>
      <c r="M179" s="35"/>
      <c r="N179" s="35"/>
      <c r="O179" s="187"/>
      <c r="P179" s="37"/>
      <c r="Q179" s="112"/>
      <c r="R179" s="112"/>
      <c r="S179" s="112"/>
      <c r="T179" s="112"/>
      <c r="U179" s="112"/>
      <c r="HZ179" s="114"/>
    </row>
    <row r="180" spans="1:234" s="113" customFormat="1" x14ac:dyDescent="0.2">
      <c r="A180" s="81"/>
      <c r="B180" s="82"/>
      <c r="C180" s="85"/>
      <c r="D180" s="85">
        <v>4263</v>
      </c>
      <c r="E180" s="316" t="s">
        <v>243</v>
      </c>
      <c r="F180" s="317"/>
      <c r="G180" s="317"/>
      <c r="H180" s="317"/>
      <c r="I180" s="317"/>
      <c r="J180" s="318"/>
      <c r="K180" s="95">
        <f>SUM(K181+K182)</f>
        <v>19000</v>
      </c>
      <c r="L180" s="35">
        <f>SUM(L181+L182)</f>
        <v>19500</v>
      </c>
      <c r="M180" s="35">
        <f>SUM(M181+M182)</f>
        <v>20000</v>
      </c>
      <c r="N180" s="35">
        <f>SUM(N181+N182)</f>
        <v>20000</v>
      </c>
      <c r="O180" s="189">
        <f>L180/K180*100</f>
        <v>102.63157894736842</v>
      </c>
      <c r="P180" s="36"/>
      <c r="Q180" s="112"/>
      <c r="R180" s="112"/>
      <c r="S180" s="112"/>
      <c r="T180" s="112"/>
      <c r="U180" s="112"/>
      <c r="HZ180" s="114"/>
    </row>
    <row r="181" spans="1:234" s="113" customFormat="1" ht="15" customHeight="1" x14ac:dyDescent="0.2">
      <c r="A181" s="81"/>
      <c r="B181" s="82"/>
      <c r="C181" s="85"/>
      <c r="D181" s="85"/>
      <c r="E181" s="85" t="s">
        <v>244</v>
      </c>
      <c r="F181" s="347" t="s">
        <v>359</v>
      </c>
      <c r="G181" s="348"/>
      <c r="H181" s="348"/>
      <c r="I181" s="348"/>
      <c r="J181" s="349"/>
      <c r="K181" s="238">
        <v>11000</v>
      </c>
      <c r="L181" s="35">
        <v>11000</v>
      </c>
      <c r="M181" s="35">
        <v>11500</v>
      </c>
      <c r="N181" s="35">
        <v>11500</v>
      </c>
      <c r="O181" s="189">
        <f>L181/K181*100</f>
        <v>100</v>
      </c>
      <c r="P181" s="184"/>
      <c r="Q181" s="185"/>
      <c r="R181" s="112"/>
      <c r="S181" s="112"/>
      <c r="T181" s="112"/>
      <c r="U181" s="112"/>
      <c r="HZ181" s="114"/>
    </row>
    <row r="182" spans="1:234" s="113" customFormat="1" x14ac:dyDescent="0.2">
      <c r="A182" s="81"/>
      <c r="B182" s="82"/>
      <c r="C182" s="85"/>
      <c r="D182" s="85"/>
      <c r="E182" s="85" t="s">
        <v>245</v>
      </c>
      <c r="F182" s="316" t="s">
        <v>246</v>
      </c>
      <c r="G182" s="317"/>
      <c r="H182" s="317"/>
      <c r="I182" s="317"/>
      <c r="J182" s="318"/>
      <c r="K182" s="238">
        <v>8000</v>
      </c>
      <c r="L182" s="35">
        <v>8500</v>
      </c>
      <c r="M182" s="35">
        <v>8500</v>
      </c>
      <c r="N182" s="35">
        <v>8500</v>
      </c>
      <c r="O182" s="189">
        <f>L182/K182*100</f>
        <v>106.25</v>
      </c>
      <c r="P182" s="184"/>
      <c r="Q182" s="185"/>
      <c r="R182" s="112"/>
      <c r="S182" s="112"/>
      <c r="T182" s="112"/>
      <c r="U182" s="112"/>
      <c r="HZ182" s="114"/>
    </row>
    <row r="183" spans="1:234" s="113" customFormat="1" x14ac:dyDescent="0.2">
      <c r="A183" s="81"/>
      <c r="B183" s="82"/>
      <c r="C183" s="85"/>
      <c r="D183" s="85">
        <v>4264</v>
      </c>
      <c r="E183" s="316" t="s">
        <v>247</v>
      </c>
      <c r="F183" s="317"/>
      <c r="G183" s="317"/>
      <c r="H183" s="317"/>
      <c r="I183" s="317"/>
      <c r="J183" s="318"/>
      <c r="K183" s="91">
        <v>1000</v>
      </c>
      <c r="L183" s="35">
        <v>1000</v>
      </c>
      <c r="M183" s="35">
        <v>1000</v>
      </c>
      <c r="N183" s="35">
        <v>1000</v>
      </c>
      <c r="O183" s="189">
        <f t="shared" ref="O183:O187" si="40">L183/K183*100</f>
        <v>100</v>
      </c>
      <c r="P183" s="36"/>
      <c r="Q183" s="112"/>
      <c r="R183" s="112"/>
      <c r="S183" s="112"/>
      <c r="T183" s="112"/>
      <c r="U183" s="112"/>
      <c r="HZ183" s="114"/>
    </row>
    <row r="184" spans="1:234" s="113" customFormat="1" ht="14.25" x14ac:dyDescent="0.2">
      <c r="A184" s="81"/>
      <c r="B184" s="82"/>
      <c r="C184" s="83">
        <v>429</v>
      </c>
      <c r="D184" s="322" t="s">
        <v>249</v>
      </c>
      <c r="E184" s="323"/>
      <c r="F184" s="323"/>
      <c r="G184" s="323"/>
      <c r="H184" s="323"/>
      <c r="I184" s="323"/>
      <c r="J184" s="324"/>
      <c r="K184" s="90">
        <f>SUM(K185:K189)</f>
        <v>41500</v>
      </c>
      <c r="L184" s="48">
        <f>SUM(L185:L189)</f>
        <v>41200</v>
      </c>
      <c r="M184" s="48">
        <f>SUM(M185:M189)</f>
        <v>41200</v>
      </c>
      <c r="N184" s="48">
        <f>SUM(N185:N189)</f>
        <v>41800</v>
      </c>
      <c r="O184" s="187">
        <f t="shared" si="40"/>
        <v>99.277108433734938</v>
      </c>
      <c r="P184" s="37"/>
      <c r="Q184" s="112"/>
      <c r="R184" s="112"/>
      <c r="S184" s="112"/>
      <c r="T184" s="112"/>
      <c r="U184" s="112"/>
      <c r="HZ184" s="114"/>
    </row>
    <row r="185" spans="1:234" s="113" customFormat="1" x14ac:dyDescent="0.2">
      <c r="A185" s="81"/>
      <c r="B185" s="82"/>
      <c r="C185" s="85"/>
      <c r="D185" s="85">
        <v>4291</v>
      </c>
      <c r="E185" s="316" t="s">
        <v>250</v>
      </c>
      <c r="F185" s="317"/>
      <c r="G185" s="317"/>
      <c r="H185" s="317"/>
      <c r="I185" s="317"/>
      <c r="J185" s="318"/>
      <c r="K185" s="91">
        <v>26500</v>
      </c>
      <c r="L185" s="35">
        <v>25700</v>
      </c>
      <c r="M185" s="35">
        <v>25700</v>
      </c>
      <c r="N185" s="35">
        <v>25800</v>
      </c>
      <c r="O185" s="189">
        <f>L185/K185*100</f>
        <v>96.981132075471692</v>
      </c>
      <c r="P185" s="182"/>
      <c r="Q185" s="112"/>
      <c r="R185" s="112"/>
      <c r="S185" s="112"/>
      <c r="T185" s="112"/>
      <c r="U185" s="112"/>
      <c r="HZ185" s="114"/>
    </row>
    <row r="186" spans="1:234" s="113" customFormat="1" x14ac:dyDescent="0.2">
      <c r="A186" s="81"/>
      <c r="B186" s="82"/>
      <c r="C186" s="85"/>
      <c r="D186" s="85">
        <v>4292</v>
      </c>
      <c r="E186" s="316" t="s">
        <v>251</v>
      </c>
      <c r="F186" s="317"/>
      <c r="G186" s="317"/>
      <c r="H186" s="317"/>
      <c r="I186" s="317"/>
      <c r="J186" s="318"/>
      <c r="K186" s="91">
        <v>8000</v>
      </c>
      <c r="L186" s="35">
        <v>10000</v>
      </c>
      <c r="M186" s="35">
        <v>10000</v>
      </c>
      <c r="N186" s="35">
        <v>10000</v>
      </c>
      <c r="O186" s="189">
        <f t="shared" si="40"/>
        <v>125</v>
      </c>
      <c r="P186" s="181"/>
      <c r="Q186" s="112"/>
      <c r="R186" s="112"/>
      <c r="S186" s="112"/>
      <c r="T186" s="112"/>
      <c r="U186" s="112"/>
      <c r="HZ186" s="114"/>
    </row>
    <row r="187" spans="1:234" s="113" customFormat="1" x14ac:dyDescent="0.2">
      <c r="A187" s="81"/>
      <c r="B187" s="82"/>
      <c r="C187" s="85"/>
      <c r="D187" s="85">
        <v>4293</v>
      </c>
      <c r="E187" s="316" t="s">
        <v>252</v>
      </c>
      <c r="F187" s="317"/>
      <c r="G187" s="317"/>
      <c r="H187" s="317"/>
      <c r="I187" s="317"/>
      <c r="J187" s="318"/>
      <c r="K187" s="91">
        <v>1000</v>
      </c>
      <c r="L187" s="35">
        <v>1500</v>
      </c>
      <c r="M187" s="35">
        <v>1500</v>
      </c>
      <c r="N187" s="35">
        <v>1500</v>
      </c>
      <c r="O187" s="189">
        <f t="shared" si="40"/>
        <v>150</v>
      </c>
      <c r="P187" s="249"/>
      <c r="Q187" s="112"/>
      <c r="R187" s="112"/>
      <c r="S187" s="112"/>
      <c r="T187" s="112"/>
      <c r="U187" s="112"/>
      <c r="HZ187" s="114"/>
    </row>
    <row r="188" spans="1:234" s="113" customFormat="1" x14ac:dyDescent="0.2">
      <c r="A188" s="81"/>
      <c r="B188" s="82"/>
      <c r="C188" s="85"/>
      <c r="D188" s="85">
        <v>4294</v>
      </c>
      <c r="E188" s="316" t="s">
        <v>253</v>
      </c>
      <c r="F188" s="317"/>
      <c r="G188" s="317"/>
      <c r="H188" s="317"/>
      <c r="I188" s="317"/>
      <c r="J188" s="318"/>
      <c r="K188" s="91"/>
      <c r="L188" s="35"/>
      <c r="M188" s="35"/>
      <c r="N188" s="35"/>
      <c r="O188" s="189"/>
      <c r="P188" s="36"/>
      <c r="Q188" s="112"/>
      <c r="R188" s="112"/>
      <c r="S188" s="112"/>
      <c r="T188" s="112"/>
      <c r="U188" s="112"/>
      <c r="HZ188" s="114"/>
    </row>
    <row r="189" spans="1:234" s="113" customFormat="1" ht="15.75" thickBot="1" x14ac:dyDescent="0.25">
      <c r="A189" s="116"/>
      <c r="B189" s="117"/>
      <c r="C189" s="118"/>
      <c r="D189" s="118">
        <v>4295</v>
      </c>
      <c r="E189" s="331" t="s">
        <v>254</v>
      </c>
      <c r="F189" s="332"/>
      <c r="G189" s="332"/>
      <c r="H189" s="332"/>
      <c r="I189" s="332"/>
      <c r="J189" s="333"/>
      <c r="K189" s="94">
        <v>6000</v>
      </c>
      <c r="L189" s="259">
        <v>4000</v>
      </c>
      <c r="M189" s="259">
        <v>4000</v>
      </c>
      <c r="N189" s="259">
        <v>4500</v>
      </c>
      <c r="O189" s="260">
        <f>L189/K189*100</f>
        <v>66.666666666666657</v>
      </c>
      <c r="P189" s="181"/>
      <c r="Q189" s="112"/>
      <c r="R189" s="112"/>
      <c r="S189" s="112"/>
      <c r="T189" s="112"/>
      <c r="U189" s="112"/>
      <c r="HZ189" s="114"/>
    </row>
    <row r="190" spans="1:234" s="113" customFormat="1" thickBot="1" x14ac:dyDescent="0.25">
      <c r="A190" s="119"/>
      <c r="B190" s="120">
        <v>43</v>
      </c>
      <c r="C190" s="344" t="s">
        <v>255</v>
      </c>
      <c r="D190" s="345"/>
      <c r="E190" s="345"/>
      <c r="F190" s="345"/>
      <c r="G190" s="345"/>
      <c r="H190" s="345"/>
      <c r="I190" s="345"/>
      <c r="J190" s="346"/>
      <c r="K190" s="121">
        <v>615000</v>
      </c>
      <c r="L190" s="267">
        <v>630000</v>
      </c>
      <c r="M190" s="267">
        <v>635000</v>
      </c>
      <c r="N190" s="267">
        <v>640000</v>
      </c>
      <c r="O190" s="190">
        <f>L190/K190*100</f>
        <v>102.4390243902439</v>
      </c>
      <c r="P190" s="254"/>
      <c r="Q190" s="112"/>
      <c r="R190" s="112"/>
      <c r="S190" s="112"/>
      <c r="T190" s="112"/>
      <c r="U190" s="112"/>
      <c r="HZ190" s="114"/>
    </row>
    <row r="191" spans="1:234" s="113" customFormat="1" ht="14.25" x14ac:dyDescent="0.2">
      <c r="A191" s="78"/>
      <c r="B191" s="79">
        <v>44</v>
      </c>
      <c r="C191" s="335" t="s">
        <v>256</v>
      </c>
      <c r="D191" s="336"/>
      <c r="E191" s="336"/>
      <c r="F191" s="336"/>
      <c r="G191" s="336"/>
      <c r="H191" s="336"/>
      <c r="I191" s="336"/>
      <c r="J191" s="337"/>
      <c r="K191" s="122">
        <f>SUM(K192+K193+K197)</f>
        <v>13400</v>
      </c>
      <c r="L191" s="60">
        <f>SUM(L192+L193+L197)</f>
        <v>11300</v>
      </c>
      <c r="M191" s="60">
        <f>SUM(M192+M193+M197)</f>
        <v>11400</v>
      </c>
      <c r="N191" s="60">
        <f>SUM(N192+N193+N197)</f>
        <v>11200</v>
      </c>
      <c r="O191" s="186">
        <f>L191/K191*100</f>
        <v>84.328358208955223</v>
      </c>
      <c r="P191" s="37"/>
      <c r="Q191" s="112"/>
      <c r="R191" s="112"/>
      <c r="S191" s="112"/>
      <c r="T191" s="112"/>
      <c r="U191" s="112"/>
      <c r="HZ191" s="114"/>
    </row>
    <row r="192" spans="1:234" s="113" customFormat="1" x14ac:dyDescent="0.2">
      <c r="A192" s="81"/>
      <c r="B192" s="82"/>
      <c r="C192" s="83">
        <v>441</v>
      </c>
      <c r="D192" s="322" t="s">
        <v>257</v>
      </c>
      <c r="E192" s="323"/>
      <c r="F192" s="323"/>
      <c r="G192" s="323"/>
      <c r="H192" s="323"/>
      <c r="I192" s="323"/>
      <c r="J192" s="324"/>
      <c r="K192" s="91"/>
      <c r="L192" s="35"/>
      <c r="M192" s="35"/>
      <c r="N192" s="35"/>
      <c r="O192" s="187"/>
      <c r="P192" s="37"/>
      <c r="Q192" s="112"/>
      <c r="R192" s="112"/>
      <c r="S192" s="112"/>
      <c r="T192" s="112"/>
      <c r="U192" s="112"/>
      <c r="HZ192" s="114"/>
    </row>
    <row r="193" spans="1:234" s="113" customFormat="1" ht="14.25" x14ac:dyDescent="0.2">
      <c r="A193" s="81"/>
      <c r="B193" s="82"/>
      <c r="C193" s="83">
        <v>442</v>
      </c>
      <c r="D193" s="322" t="s">
        <v>258</v>
      </c>
      <c r="E193" s="323"/>
      <c r="F193" s="323"/>
      <c r="G193" s="323"/>
      <c r="H193" s="323"/>
      <c r="I193" s="323"/>
      <c r="J193" s="324"/>
      <c r="K193" s="101">
        <f>SUM(K194:K196)</f>
        <v>4600</v>
      </c>
      <c r="L193" s="48">
        <f>SUM(L194:L196)</f>
        <v>4000</v>
      </c>
      <c r="M193" s="48">
        <f>SUM(M194:M196)</f>
        <v>3400</v>
      </c>
      <c r="N193" s="48">
        <f>SUM(N194:N196)</f>
        <v>2900</v>
      </c>
      <c r="O193" s="187">
        <f>L193/K193*100</f>
        <v>86.956521739130437</v>
      </c>
      <c r="P193" s="37"/>
      <c r="Q193" s="112"/>
      <c r="R193" s="112"/>
      <c r="S193" s="112"/>
      <c r="T193" s="112"/>
      <c r="U193" s="112"/>
      <c r="HZ193" s="114"/>
    </row>
    <row r="194" spans="1:234" s="113" customFormat="1" x14ac:dyDescent="0.2">
      <c r="A194" s="81"/>
      <c r="B194" s="82"/>
      <c r="C194" s="85"/>
      <c r="D194" s="85">
        <v>4421</v>
      </c>
      <c r="E194" s="316" t="s">
        <v>259</v>
      </c>
      <c r="F194" s="317"/>
      <c r="G194" s="317"/>
      <c r="H194" s="317"/>
      <c r="I194" s="317"/>
      <c r="J194" s="318"/>
      <c r="K194" s="91">
        <v>4600</v>
      </c>
      <c r="L194" s="35">
        <v>4000</v>
      </c>
      <c r="M194" s="35">
        <v>3400</v>
      </c>
      <c r="N194" s="35">
        <v>2900</v>
      </c>
      <c r="O194" s="189">
        <f>L194/K194*100</f>
        <v>86.956521739130437</v>
      </c>
      <c r="P194" s="256"/>
      <c r="Q194" s="112"/>
      <c r="R194" s="112"/>
      <c r="S194" s="112"/>
      <c r="T194" s="112"/>
      <c r="U194" s="112"/>
      <c r="HZ194" s="114"/>
    </row>
    <row r="195" spans="1:234" s="113" customFormat="1" x14ac:dyDescent="0.2">
      <c r="A195" s="81"/>
      <c r="B195" s="82"/>
      <c r="C195" s="85"/>
      <c r="D195" s="85">
        <v>4422</v>
      </c>
      <c r="E195" s="316" t="s">
        <v>260</v>
      </c>
      <c r="F195" s="317"/>
      <c r="G195" s="317"/>
      <c r="H195" s="317"/>
      <c r="I195" s="317"/>
      <c r="J195" s="318"/>
      <c r="K195" s="123"/>
      <c r="L195" s="39"/>
      <c r="M195" s="39"/>
      <c r="N195" s="39"/>
      <c r="O195" s="187"/>
      <c r="P195" s="37"/>
      <c r="Q195" s="112"/>
      <c r="R195" s="112"/>
      <c r="S195" s="112"/>
      <c r="T195" s="112"/>
      <c r="U195" s="112"/>
      <c r="HZ195" s="114"/>
    </row>
    <row r="196" spans="1:234" s="113" customFormat="1" x14ac:dyDescent="0.2">
      <c r="A196" s="81"/>
      <c r="B196" s="82"/>
      <c r="C196" s="85"/>
      <c r="D196" s="85">
        <v>4423</v>
      </c>
      <c r="E196" s="316" t="s">
        <v>261</v>
      </c>
      <c r="F196" s="317"/>
      <c r="G196" s="317"/>
      <c r="H196" s="317"/>
      <c r="I196" s="317"/>
      <c r="J196" s="318"/>
      <c r="K196" s="91"/>
      <c r="L196" s="35"/>
      <c r="M196" s="35"/>
      <c r="N196" s="35"/>
      <c r="O196" s="187"/>
      <c r="P196" s="37"/>
      <c r="Q196" s="112"/>
      <c r="R196" s="112"/>
      <c r="S196" s="112"/>
      <c r="T196" s="112"/>
      <c r="U196" s="112"/>
      <c r="HZ196" s="114"/>
    </row>
    <row r="197" spans="1:234" s="113" customFormat="1" ht="14.25" x14ac:dyDescent="0.2">
      <c r="A197" s="81"/>
      <c r="B197" s="82"/>
      <c r="C197" s="83">
        <v>443</v>
      </c>
      <c r="D197" s="338" t="s">
        <v>262</v>
      </c>
      <c r="E197" s="339"/>
      <c r="F197" s="339"/>
      <c r="G197" s="339"/>
      <c r="H197" s="339"/>
      <c r="I197" s="339"/>
      <c r="J197" s="340"/>
      <c r="K197" s="101">
        <f>K198+K199+K200+K201</f>
        <v>8800</v>
      </c>
      <c r="L197" s="48">
        <f>L198+L199+L200+L201</f>
        <v>7300</v>
      </c>
      <c r="M197" s="48">
        <f>M198+M199+M200+M201</f>
        <v>8000</v>
      </c>
      <c r="N197" s="48">
        <f>N198+N199+N200+N201</f>
        <v>8300</v>
      </c>
      <c r="O197" s="187">
        <f>L197/K197*100</f>
        <v>82.954545454545453</v>
      </c>
      <c r="P197" s="37"/>
      <c r="Q197" s="112"/>
      <c r="R197" s="112"/>
      <c r="S197" s="112"/>
      <c r="T197" s="112"/>
      <c r="U197" s="112"/>
      <c r="HZ197" s="114"/>
    </row>
    <row r="198" spans="1:234" s="113" customFormat="1" x14ac:dyDescent="0.2">
      <c r="A198" s="81"/>
      <c r="B198" s="82"/>
      <c r="C198" s="85"/>
      <c r="D198" s="248">
        <v>4431</v>
      </c>
      <c r="E198" s="341" t="s">
        <v>263</v>
      </c>
      <c r="F198" s="342"/>
      <c r="G198" s="342"/>
      <c r="H198" s="342"/>
      <c r="I198" s="342"/>
      <c r="J198" s="343"/>
      <c r="K198" s="91">
        <v>4000</v>
      </c>
      <c r="L198" s="35">
        <v>3000</v>
      </c>
      <c r="M198" s="35">
        <v>3500</v>
      </c>
      <c r="N198" s="35">
        <v>3600</v>
      </c>
      <c r="O198" s="189">
        <f>L198/K198*100</f>
        <v>75</v>
      </c>
      <c r="P198" s="36"/>
      <c r="Q198" s="112"/>
      <c r="R198" s="112"/>
      <c r="S198" s="112"/>
      <c r="T198" s="112"/>
      <c r="U198" s="112"/>
      <c r="HZ198" s="114"/>
    </row>
    <row r="199" spans="1:234" s="113" customFormat="1" x14ac:dyDescent="0.2">
      <c r="A199" s="81"/>
      <c r="B199" s="82"/>
      <c r="C199" s="85"/>
      <c r="D199" s="85">
        <v>4432</v>
      </c>
      <c r="E199" s="316" t="s">
        <v>264</v>
      </c>
      <c r="F199" s="317"/>
      <c r="G199" s="317"/>
      <c r="H199" s="317"/>
      <c r="I199" s="317"/>
      <c r="J199" s="318"/>
      <c r="K199" s="91"/>
      <c r="L199" s="35"/>
      <c r="M199" s="35"/>
      <c r="N199" s="35"/>
      <c r="O199" s="187"/>
      <c r="P199" s="37"/>
      <c r="Q199" s="112"/>
      <c r="R199" s="112"/>
      <c r="S199" s="112"/>
      <c r="T199" s="112"/>
      <c r="U199" s="112"/>
      <c r="HZ199" s="114"/>
    </row>
    <row r="200" spans="1:234" s="113" customFormat="1" x14ac:dyDescent="0.2">
      <c r="A200" s="81"/>
      <c r="B200" s="82"/>
      <c r="C200" s="85"/>
      <c r="D200" s="85">
        <v>4433</v>
      </c>
      <c r="E200" s="316" t="s">
        <v>265</v>
      </c>
      <c r="F200" s="317"/>
      <c r="G200" s="317"/>
      <c r="H200" s="317"/>
      <c r="I200" s="317"/>
      <c r="J200" s="318"/>
      <c r="K200" s="91">
        <v>300</v>
      </c>
      <c r="L200" s="35">
        <v>300</v>
      </c>
      <c r="M200" s="35">
        <v>300</v>
      </c>
      <c r="N200" s="35">
        <v>300</v>
      </c>
      <c r="O200" s="189">
        <f t="shared" ref="O200:O201" si="41">L200/K200*100</f>
        <v>100</v>
      </c>
      <c r="P200" s="36"/>
      <c r="Q200" s="112"/>
      <c r="R200" s="112"/>
      <c r="S200" s="112"/>
      <c r="T200" s="112"/>
      <c r="U200" s="112"/>
      <c r="HZ200" s="114"/>
    </row>
    <row r="201" spans="1:234" s="113" customFormat="1" ht="15.75" thickBot="1" x14ac:dyDescent="0.25">
      <c r="A201" s="116"/>
      <c r="B201" s="117"/>
      <c r="C201" s="118"/>
      <c r="D201" s="118">
        <v>4434</v>
      </c>
      <c r="E201" s="331" t="s">
        <v>266</v>
      </c>
      <c r="F201" s="332"/>
      <c r="G201" s="332"/>
      <c r="H201" s="332"/>
      <c r="I201" s="332"/>
      <c r="J201" s="333"/>
      <c r="K201" s="124">
        <v>4500</v>
      </c>
      <c r="L201" s="259">
        <v>4000</v>
      </c>
      <c r="M201" s="259">
        <v>4200</v>
      </c>
      <c r="N201" s="259">
        <v>4400</v>
      </c>
      <c r="O201" s="189">
        <f t="shared" si="41"/>
        <v>88.888888888888886</v>
      </c>
      <c r="P201" s="36"/>
      <c r="Q201" s="112"/>
      <c r="R201" s="112"/>
      <c r="S201" s="112"/>
      <c r="T201" s="112"/>
      <c r="U201" s="112"/>
      <c r="HZ201" s="114"/>
    </row>
    <row r="202" spans="1:234" s="113" customFormat="1" ht="14.25" x14ac:dyDescent="0.2">
      <c r="A202" s="78"/>
      <c r="B202" s="79" t="s">
        <v>267</v>
      </c>
      <c r="C202" s="335" t="s">
        <v>268</v>
      </c>
      <c r="D202" s="336"/>
      <c r="E202" s="336"/>
      <c r="F202" s="336"/>
      <c r="G202" s="336"/>
      <c r="H202" s="336"/>
      <c r="I202" s="336"/>
      <c r="J202" s="337"/>
      <c r="K202" s="80">
        <f t="shared" ref="K202:L202" si="42">SUM(K203+K206)</f>
        <v>0</v>
      </c>
      <c r="L202" s="239">
        <f t="shared" si="42"/>
        <v>0</v>
      </c>
      <c r="M202" s="239">
        <f t="shared" ref="M202:N202" si="43">SUM(M203+M206)</f>
        <v>0</v>
      </c>
      <c r="N202" s="239">
        <f t="shared" si="43"/>
        <v>0</v>
      </c>
      <c r="O202" s="186" t="s">
        <v>381</v>
      </c>
      <c r="P202" s="37"/>
      <c r="Q202" s="112"/>
      <c r="R202" s="112"/>
      <c r="S202" s="112"/>
      <c r="T202" s="112"/>
      <c r="U202" s="112"/>
      <c r="HZ202" s="114"/>
    </row>
    <row r="203" spans="1:234" s="113" customFormat="1" ht="14.25" x14ac:dyDescent="0.2">
      <c r="A203" s="81"/>
      <c r="B203" s="83"/>
      <c r="C203" s="83">
        <v>451</v>
      </c>
      <c r="D203" s="322" t="s">
        <v>269</v>
      </c>
      <c r="E203" s="323"/>
      <c r="F203" s="323"/>
      <c r="G203" s="323"/>
      <c r="H203" s="323"/>
      <c r="I203" s="323"/>
      <c r="J203" s="324"/>
      <c r="K203" s="90">
        <f t="shared" ref="K203" si="44">SUM(K204:K205)</f>
        <v>0</v>
      </c>
      <c r="L203" s="56">
        <f t="shared" ref="L203:N203" si="45">SUM(L204:L205)</f>
        <v>0</v>
      </c>
      <c r="M203" s="56">
        <f t="shared" si="45"/>
        <v>0</v>
      </c>
      <c r="N203" s="56">
        <f t="shared" si="45"/>
        <v>0</v>
      </c>
      <c r="O203" s="187" t="s">
        <v>381</v>
      </c>
      <c r="P203" s="37"/>
      <c r="Q203" s="112"/>
      <c r="R203" s="112"/>
      <c r="S203" s="112"/>
      <c r="T203" s="112"/>
      <c r="U203" s="112"/>
      <c r="HZ203" s="114"/>
    </row>
    <row r="204" spans="1:234" s="113" customFormat="1" x14ac:dyDescent="0.2">
      <c r="A204" s="81"/>
      <c r="B204" s="83"/>
      <c r="C204" s="85"/>
      <c r="D204" s="85">
        <v>4511</v>
      </c>
      <c r="E204" s="316" t="s">
        <v>269</v>
      </c>
      <c r="F204" s="317"/>
      <c r="G204" s="317"/>
      <c r="H204" s="317"/>
      <c r="I204" s="317"/>
      <c r="J204" s="318"/>
      <c r="K204" s="95"/>
      <c r="L204" s="35"/>
      <c r="M204" s="35"/>
      <c r="N204" s="35"/>
      <c r="O204" s="189"/>
      <c r="P204" s="36"/>
      <c r="Q204" s="112"/>
      <c r="R204" s="112"/>
      <c r="S204" s="112"/>
      <c r="T204" s="112"/>
      <c r="U204" s="112"/>
      <c r="HZ204" s="114"/>
    </row>
    <row r="205" spans="1:234" s="113" customFormat="1" x14ac:dyDescent="0.2">
      <c r="A205" s="81"/>
      <c r="B205" s="83"/>
      <c r="C205" s="85"/>
      <c r="D205" s="85">
        <v>4512</v>
      </c>
      <c r="E205" s="316" t="s">
        <v>270</v>
      </c>
      <c r="F205" s="317"/>
      <c r="G205" s="317"/>
      <c r="H205" s="317"/>
      <c r="I205" s="317"/>
      <c r="J205" s="318"/>
      <c r="K205" s="91"/>
      <c r="L205" s="33"/>
      <c r="M205" s="33"/>
      <c r="N205" s="33"/>
      <c r="O205" s="187"/>
      <c r="P205" s="37"/>
      <c r="Q205" s="112"/>
      <c r="R205" s="112"/>
      <c r="S205" s="112"/>
      <c r="T205" s="112"/>
      <c r="U205" s="112"/>
      <c r="HZ205" s="114"/>
    </row>
    <row r="206" spans="1:234" s="113" customFormat="1" ht="14.25" x14ac:dyDescent="0.2">
      <c r="A206" s="81"/>
      <c r="B206" s="83"/>
      <c r="C206" s="83">
        <v>452</v>
      </c>
      <c r="D206" s="322" t="s">
        <v>271</v>
      </c>
      <c r="E206" s="323"/>
      <c r="F206" s="323"/>
      <c r="G206" s="323"/>
      <c r="H206" s="323"/>
      <c r="I206" s="323"/>
      <c r="J206" s="324"/>
      <c r="K206" s="101">
        <v>0</v>
      </c>
      <c r="L206" s="56">
        <v>0</v>
      </c>
      <c r="M206" s="56">
        <v>0</v>
      </c>
      <c r="N206" s="56">
        <v>0</v>
      </c>
      <c r="O206" s="187" t="s">
        <v>381</v>
      </c>
      <c r="P206" s="25"/>
      <c r="Q206" s="112"/>
      <c r="R206" s="112"/>
      <c r="S206" s="112"/>
      <c r="T206" s="112"/>
      <c r="U206" s="112"/>
      <c r="HZ206" s="114"/>
    </row>
    <row r="207" spans="1:234" s="113" customFormat="1" ht="15.75" thickBot="1" x14ac:dyDescent="0.25">
      <c r="A207" s="116"/>
      <c r="B207" s="125"/>
      <c r="C207" s="118"/>
      <c r="D207" s="118">
        <v>4521</v>
      </c>
      <c r="E207" s="331" t="s">
        <v>272</v>
      </c>
      <c r="F207" s="332"/>
      <c r="G207" s="332"/>
      <c r="H207" s="332"/>
      <c r="I207" s="332"/>
      <c r="J207" s="333"/>
      <c r="K207" s="126"/>
      <c r="L207" s="243"/>
      <c r="M207" s="243"/>
      <c r="N207" s="243"/>
      <c r="O207" s="190"/>
      <c r="P207" s="25"/>
      <c r="Q207" s="112"/>
      <c r="R207" s="112"/>
      <c r="S207" s="112"/>
      <c r="T207" s="112"/>
      <c r="U207" s="112"/>
      <c r="HZ207" s="114"/>
    </row>
    <row r="208" spans="1:234" s="113" customFormat="1" ht="14.25" x14ac:dyDescent="0.2">
      <c r="A208" s="78"/>
      <c r="B208" s="79">
        <v>46</v>
      </c>
      <c r="C208" s="335" t="s">
        <v>273</v>
      </c>
      <c r="D208" s="336"/>
      <c r="E208" s="336"/>
      <c r="F208" s="336"/>
      <c r="G208" s="336"/>
      <c r="H208" s="336"/>
      <c r="I208" s="336"/>
      <c r="J208" s="337"/>
      <c r="K208" s="122">
        <f>K209+K214</f>
        <v>6100</v>
      </c>
      <c r="L208" s="239">
        <f>L209+L214</f>
        <v>3500</v>
      </c>
      <c r="M208" s="239">
        <f>M209+M214</f>
        <v>3600</v>
      </c>
      <c r="N208" s="239">
        <f>N209+N214</f>
        <v>3700</v>
      </c>
      <c r="O208" s="187">
        <f>L208/K208*100</f>
        <v>57.377049180327866</v>
      </c>
      <c r="P208" s="37"/>
      <c r="Q208" s="112"/>
      <c r="R208" s="112"/>
      <c r="S208" s="112"/>
      <c r="T208" s="112"/>
      <c r="U208" s="112"/>
      <c r="HZ208" s="114"/>
    </row>
    <row r="209" spans="1:234" s="113" customFormat="1" ht="14.25" x14ac:dyDescent="0.2">
      <c r="A209" s="81"/>
      <c r="B209" s="83"/>
      <c r="C209" s="83">
        <v>461</v>
      </c>
      <c r="D209" s="322" t="s">
        <v>385</v>
      </c>
      <c r="E209" s="323"/>
      <c r="F209" s="323"/>
      <c r="G209" s="323"/>
      <c r="H209" s="323"/>
      <c r="I209" s="323"/>
      <c r="J209" s="324"/>
      <c r="K209" s="90">
        <f>K210+K211+K212+K213</f>
        <v>1100</v>
      </c>
      <c r="L209" s="56">
        <v>0</v>
      </c>
      <c r="M209" s="56">
        <f t="shared" ref="M209:N209" si="46">M210+M211+M212+M213</f>
        <v>0</v>
      </c>
      <c r="N209" s="56">
        <f t="shared" si="46"/>
        <v>0</v>
      </c>
      <c r="O209" s="187">
        <f>L209/K209*100</f>
        <v>0</v>
      </c>
      <c r="P209" s="37"/>
      <c r="Q209" s="112"/>
      <c r="R209" s="112"/>
      <c r="S209" s="112"/>
      <c r="T209" s="112"/>
      <c r="U209" s="112"/>
      <c r="HZ209" s="114"/>
    </row>
    <row r="210" spans="1:234" s="113" customFormat="1" x14ac:dyDescent="0.2">
      <c r="A210" s="81"/>
      <c r="B210" s="83"/>
      <c r="C210" s="85"/>
      <c r="D210" s="85">
        <v>4611</v>
      </c>
      <c r="E210" s="316" t="s">
        <v>274</v>
      </c>
      <c r="F210" s="317"/>
      <c r="G210" s="317"/>
      <c r="H210" s="317"/>
      <c r="I210" s="317"/>
      <c r="J210" s="318"/>
      <c r="K210" s="115"/>
      <c r="L210" s="33"/>
      <c r="M210" s="33"/>
      <c r="N210" s="33"/>
      <c r="O210" s="187"/>
      <c r="P210" s="25"/>
      <c r="Q210" s="112"/>
      <c r="R210" s="112"/>
      <c r="S210" s="112"/>
      <c r="T210" s="112"/>
      <c r="U210" s="112"/>
      <c r="HZ210" s="114"/>
    </row>
    <row r="211" spans="1:234" s="113" customFormat="1" x14ac:dyDescent="0.2">
      <c r="A211" s="81"/>
      <c r="B211" s="83"/>
      <c r="C211" s="85"/>
      <c r="D211" s="85">
        <v>4612</v>
      </c>
      <c r="E211" s="316" t="s">
        <v>275</v>
      </c>
      <c r="F211" s="317"/>
      <c r="G211" s="317"/>
      <c r="H211" s="317"/>
      <c r="I211" s="317"/>
      <c r="J211" s="318"/>
      <c r="K211" s="115"/>
      <c r="L211" s="33"/>
      <c r="M211" s="33"/>
      <c r="N211" s="33"/>
      <c r="O211" s="187"/>
      <c r="P211" s="25"/>
      <c r="Q211" s="112"/>
      <c r="R211" s="112"/>
      <c r="S211" s="112"/>
      <c r="T211" s="112"/>
      <c r="U211" s="112"/>
      <c r="HZ211" s="114"/>
    </row>
    <row r="212" spans="1:234" s="113" customFormat="1" x14ac:dyDescent="0.2">
      <c r="A212" s="81"/>
      <c r="B212" s="83"/>
      <c r="C212" s="85"/>
      <c r="D212" s="85">
        <v>4613</v>
      </c>
      <c r="E212" s="316" t="s">
        <v>276</v>
      </c>
      <c r="F212" s="317"/>
      <c r="G212" s="317"/>
      <c r="H212" s="317"/>
      <c r="I212" s="317"/>
      <c r="J212" s="318"/>
      <c r="K212" s="115"/>
      <c r="L212" s="33"/>
      <c r="M212" s="33"/>
      <c r="N212" s="33"/>
      <c r="O212" s="187"/>
      <c r="P212" s="25"/>
      <c r="Q212" s="112"/>
      <c r="R212" s="112"/>
      <c r="S212" s="112"/>
      <c r="T212" s="112"/>
      <c r="U212" s="112"/>
      <c r="HZ212" s="114"/>
    </row>
    <row r="213" spans="1:234" s="113" customFormat="1" x14ac:dyDescent="0.2">
      <c r="A213" s="81"/>
      <c r="B213" s="83"/>
      <c r="C213" s="85"/>
      <c r="D213" s="85">
        <v>4614</v>
      </c>
      <c r="E213" s="316" t="s">
        <v>277</v>
      </c>
      <c r="F213" s="317"/>
      <c r="G213" s="317"/>
      <c r="H213" s="317"/>
      <c r="I213" s="317"/>
      <c r="J213" s="318"/>
      <c r="K213" s="115">
        <v>1100</v>
      </c>
      <c r="L213" s="57">
        <v>0</v>
      </c>
      <c r="M213" s="57">
        <v>0</v>
      </c>
      <c r="N213" s="57">
        <v>0</v>
      </c>
      <c r="O213" s="189">
        <f>L213/K213*100</f>
        <v>0</v>
      </c>
      <c r="P213" s="36"/>
      <c r="Q213" s="112"/>
      <c r="R213" s="112"/>
      <c r="S213" s="112"/>
      <c r="T213" s="112"/>
      <c r="U213" s="112"/>
      <c r="HZ213" s="114"/>
    </row>
    <row r="214" spans="1:234" s="113" customFormat="1" ht="14.25" x14ac:dyDescent="0.2">
      <c r="A214" s="81"/>
      <c r="B214" s="83"/>
      <c r="C214" s="83">
        <v>462</v>
      </c>
      <c r="D214" s="322" t="s">
        <v>278</v>
      </c>
      <c r="E214" s="323"/>
      <c r="F214" s="323"/>
      <c r="G214" s="323"/>
      <c r="H214" s="323"/>
      <c r="I214" s="323"/>
      <c r="J214" s="324"/>
      <c r="K214" s="127">
        <f>K215+K216+K217+K218</f>
        <v>5000</v>
      </c>
      <c r="L214" s="127">
        <f>L215+L216+L217+L218</f>
        <v>3500</v>
      </c>
      <c r="M214" s="127">
        <f>M215+M216+M217+M218</f>
        <v>3600</v>
      </c>
      <c r="N214" s="127">
        <f>N215+N216+N217+N218</f>
        <v>3700</v>
      </c>
      <c r="O214" s="192">
        <f>L214/K214*100</f>
        <v>70</v>
      </c>
      <c r="P214" s="36"/>
      <c r="Q214" s="112"/>
      <c r="R214" s="112"/>
      <c r="S214" s="112"/>
      <c r="T214" s="112"/>
      <c r="U214" s="112"/>
      <c r="HZ214" s="114"/>
    </row>
    <row r="215" spans="1:234" s="113" customFormat="1" x14ac:dyDescent="0.2">
      <c r="A215" s="81"/>
      <c r="B215" s="83"/>
      <c r="C215" s="85"/>
      <c r="D215" s="85">
        <v>4621</v>
      </c>
      <c r="E215" s="316" t="s">
        <v>279</v>
      </c>
      <c r="F215" s="317"/>
      <c r="G215" s="317"/>
      <c r="H215" s="317"/>
      <c r="I215" s="317"/>
      <c r="J215" s="318"/>
      <c r="K215" s="91"/>
      <c r="L215" s="57"/>
      <c r="M215" s="57"/>
      <c r="N215" s="57"/>
      <c r="O215" s="187"/>
      <c r="P215" s="25"/>
      <c r="Q215" s="112"/>
      <c r="R215" s="112"/>
      <c r="S215" s="112"/>
      <c r="T215" s="112"/>
      <c r="U215" s="112"/>
      <c r="HZ215" s="114"/>
    </row>
    <row r="216" spans="1:234" s="113" customFormat="1" x14ac:dyDescent="0.2">
      <c r="A216" s="81"/>
      <c r="B216" s="83"/>
      <c r="C216" s="85"/>
      <c r="D216" s="85">
        <v>4622</v>
      </c>
      <c r="E216" s="316" t="s">
        <v>280</v>
      </c>
      <c r="F216" s="317"/>
      <c r="G216" s="317"/>
      <c r="H216" s="317"/>
      <c r="I216" s="317"/>
      <c r="J216" s="318"/>
      <c r="K216" s="115">
        <v>4000</v>
      </c>
      <c r="L216" s="57">
        <v>2500</v>
      </c>
      <c r="M216" s="57">
        <v>2600</v>
      </c>
      <c r="N216" s="57">
        <v>2700</v>
      </c>
      <c r="O216" s="268">
        <f>L216/K216*100</f>
        <v>62.5</v>
      </c>
      <c r="P216" s="25"/>
      <c r="Q216" s="112"/>
      <c r="R216" s="112"/>
      <c r="S216" s="112"/>
      <c r="T216" s="112"/>
      <c r="U216" s="112"/>
      <c r="HZ216" s="114"/>
    </row>
    <row r="217" spans="1:234" s="113" customFormat="1" x14ac:dyDescent="0.2">
      <c r="A217" s="81"/>
      <c r="B217" s="83"/>
      <c r="C217" s="85"/>
      <c r="D217" s="85">
        <v>4623</v>
      </c>
      <c r="E217" s="316" t="s">
        <v>281</v>
      </c>
      <c r="F217" s="317"/>
      <c r="G217" s="317"/>
      <c r="H217" s="317"/>
      <c r="I217" s="317"/>
      <c r="J217" s="318"/>
      <c r="K217" s="91"/>
      <c r="L217" s="57"/>
      <c r="M217" s="57"/>
      <c r="N217" s="57"/>
      <c r="O217" s="187"/>
      <c r="P217" s="25"/>
      <c r="Q217" s="112"/>
      <c r="R217" s="112"/>
      <c r="S217" s="112"/>
      <c r="T217" s="112"/>
      <c r="U217" s="112"/>
      <c r="HZ217" s="114"/>
    </row>
    <row r="218" spans="1:234" s="113" customFormat="1" ht="15.75" thickBot="1" x14ac:dyDescent="0.25">
      <c r="A218" s="116"/>
      <c r="B218" s="125"/>
      <c r="C218" s="118"/>
      <c r="D218" s="118">
        <v>4624</v>
      </c>
      <c r="E218" s="331" t="s">
        <v>282</v>
      </c>
      <c r="F218" s="332"/>
      <c r="G218" s="332"/>
      <c r="H218" s="332"/>
      <c r="I218" s="332"/>
      <c r="J218" s="333"/>
      <c r="K218" s="126">
        <v>1000</v>
      </c>
      <c r="L218" s="269">
        <v>1000</v>
      </c>
      <c r="M218" s="269">
        <v>1000</v>
      </c>
      <c r="N218" s="269">
        <v>1000</v>
      </c>
      <c r="O218" s="270">
        <f>L218/K218*100</f>
        <v>100</v>
      </c>
      <c r="P218" s="25"/>
      <c r="Q218" s="112"/>
      <c r="R218" s="112"/>
      <c r="S218" s="112"/>
      <c r="T218" s="112"/>
      <c r="U218" s="112"/>
      <c r="HZ218" s="114"/>
    </row>
    <row r="219" spans="1:234" s="232" customFormat="1" ht="16.5" thickBot="1" x14ac:dyDescent="0.3">
      <c r="A219" s="298" t="s">
        <v>283</v>
      </c>
      <c r="B219" s="299"/>
      <c r="C219" s="299"/>
      <c r="D219" s="299"/>
      <c r="E219" s="299"/>
      <c r="F219" s="299"/>
      <c r="G219" s="299"/>
      <c r="H219" s="299"/>
      <c r="I219" s="299"/>
      <c r="J219" s="334"/>
      <c r="K219" s="283">
        <f>SUM(K99+K115+K190+K191+K202+K208)</f>
        <v>1426350</v>
      </c>
      <c r="L219" s="284">
        <f>SUM(L99+L115+L190+L191+L202+L208)</f>
        <v>1489000</v>
      </c>
      <c r="M219" s="284">
        <f>SUM(M99+M115+M190+M191+M202+M208)</f>
        <v>1498200</v>
      </c>
      <c r="N219" s="284">
        <f>SUM(N99+N115+N190+N191+N202+N208)</f>
        <v>1507700</v>
      </c>
      <c r="O219" s="285">
        <f>L219/K219*100</f>
        <v>104.39233007326392</v>
      </c>
      <c r="P219" s="234"/>
      <c r="Q219" s="231"/>
      <c r="R219" s="231"/>
      <c r="S219" s="231"/>
      <c r="T219" s="231"/>
      <c r="U219" s="231"/>
      <c r="HZ219" s="233"/>
    </row>
    <row r="220" spans="1:234" s="113" customFormat="1" ht="14.45" customHeight="1" x14ac:dyDescent="0.2">
      <c r="A220" s="78"/>
      <c r="B220" s="79" t="s">
        <v>284</v>
      </c>
      <c r="C220" s="328" t="s">
        <v>285</v>
      </c>
      <c r="D220" s="329"/>
      <c r="E220" s="329"/>
      <c r="F220" s="329"/>
      <c r="G220" s="329"/>
      <c r="H220" s="329"/>
      <c r="I220" s="329"/>
      <c r="J220" s="330"/>
      <c r="K220" s="128">
        <f>SUM(K221+K229+K244+K247+K255)</f>
        <v>1479700</v>
      </c>
      <c r="L220" s="244">
        <f>SUM(L221+L229+L244+L247+L255)</f>
        <v>1385500</v>
      </c>
      <c r="M220" s="244">
        <f>SUM(M221+M229+M244+M247+M255)</f>
        <v>1478500</v>
      </c>
      <c r="N220" s="244">
        <f>SUM(N221+N229+N244+N247+N255)</f>
        <v>1526000</v>
      </c>
      <c r="O220" s="186">
        <f>L220/K220*100</f>
        <v>93.633844698249646</v>
      </c>
      <c r="P220" s="37"/>
      <c r="Q220" s="112"/>
      <c r="R220" s="112"/>
      <c r="S220" s="112"/>
      <c r="T220" s="112"/>
      <c r="U220" s="112"/>
      <c r="HZ220" s="114"/>
    </row>
    <row r="221" spans="1:234" s="113" customFormat="1" ht="14.25" x14ac:dyDescent="0.2">
      <c r="A221" s="129"/>
      <c r="B221" s="130"/>
      <c r="C221" s="130" t="s">
        <v>286</v>
      </c>
      <c r="D221" s="322" t="s">
        <v>287</v>
      </c>
      <c r="E221" s="323"/>
      <c r="F221" s="323"/>
      <c r="G221" s="323"/>
      <c r="H221" s="323"/>
      <c r="I221" s="323"/>
      <c r="J221" s="324"/>
      <c r="K221" s="122">
        <f t="shared" ref="K221" si="47">SUM(K222:K224)</f>
        <v>1300000</v>
      </c>
      <c r="L221" s="122">
        <f>SUM(L222:L224)</f>
        <v>1200000</v>
      </c>
      <c r="M221" s="122">
        <f t="shared" ref="M221:N221" si="48">SUM(M222:M224)</f>
        <v>1300000</v>
      </c>
      <c r="N221" s="122">
        <f t="shared" si="48"/>
        <v>1300000</v>
      </c>
      <c r="O221" s="187">
        <f>L221/K221*100</f>
        <v>92.307692307692307</v>
      </c>
      <c r="P221" s="37"/>
      <c r="Q221" s="112"/>
      <c r="R221" s="112"/>
      <c r="S221" s="112"/>
      <c r="T221" s="112"/>
      <c r="U221" s="112"/>
      <c r="HZ221" s="114"/>
    </row>
    <row r="222" spans="1:234" s="113" customFormat="1" x14ac:dyDescent="0.2">
      <c r="A222" s="81"/>
      <c r="B222" s="83"/>
      <c r="C222" s="85"/>
      <c r="D222" s="85" t="s">
        <v>288</v>
      </c>
      <c r="E222" s="316" t="s">
        <v>289</v>
      </c>
      <c r="F222" s="317"/>
      <c r="G222" s="317"/>
      <c r="H222" s="317"/>
      <c r="I222" s="317"/>
      <c r="J222" s="318"/>
      <c r="K222" s="103"/>
      <c r="L222" s="33"/>
      <c r="M222" s="33"/>
      <c r="N222" s="33"/>
      <c r="O222" s="187"/>
      <c r="P222" s="37"/>
      <c r="Q222" s="112"/>
      <c r="R222" s="112"/>
      <c r="S222" s="112"/>
      <c r="T222" s="112"/>
      <c r="U222" s="112"/>
      <c r="HZ222" s="114"/>
    </row>
    <row r="223" spans="1:234" s="113" customFormat="1" x14ac:dyDescent="0.2">
      <c r="A223" s="81"/>
      <c r="B223" s="83"/>
      <c r="C223" s="85"/>
      <c r="D223" s="85" t="s">
        <v>290</v>
      </c>
      <c r="E223" s="316" t="s">
        <v>291</v>
      </c>
      <c r="F223" s="317"/>
      <c r="G223" s="317"/>
      <c r="H223" s="317"/>
      <c r="I223" s="317"/>
      <c r="J223" s="318"/>
      <c r="K223" s="131"/>
      <c r="L223" s="57"/>
      <c r="M223" s="57"/>
      <c r="N223" s="57"/>
      <c r="O223" s="189"/>
      <c r="P223" s="36"/>
      <c r="Q223" s="112"/>
      <c r="R223" s="112"/>
      <c r="S223" s="112"/>
      <c r="T223" s="112"/>
      <c r="U223" s="112"/>
      <c r="HZ223" s="114"/>
    </row>
    <row r="224" spans="1:234" s="113" customFormat="1" x14ac:dyDescent="0.2">
      <c r="A224" s="81"/>
      <c r="B224" s="83"/>
      <c r="C224" s="85"/>
      <c r="D224" s="85" t="s">
        <v>292</v>
      </c>
      <c r="E224" s="316" t="s">
        <v>293</v>
      </c>
      <c r="F224" s="317"/>
      <c r="G224" s="317"/>
      <c r="H224" s="317"/>
      <c r="I224" s="317"/>
      <c r="J224" s="318"/>
      <c r="K224" s="95">
        <f>SUM(K225:K228)</f>
        <v>1300000</v>
      </c>
      <c r="L224" s="35">
        <f>SUM(L225:L228)</f>
        <v>1200000</v>
      </c>
      <c r="M224" s="35">
        <f>SUM(M225:M228)</f>
        <v>1300000</v>
      </c>
      <c r="N224" s="35">
        <f>SUM(N225:N228)</f>
        <v>1300000</v>
      </c>
      <c r="O224" s="189">
        <f>L224/K224*100</f>
        <v>92.307692307692307</v>
      </c>
      <c r="P224" s="36"/>
      <c r="Q224" s="112"/>
      <c r="R224" s="112"/>
      <c r="S224" s="112"/>
      <c r="T224" s="112"/>
      <c r="U224" s="112"/>
      <c r="HZ224" s="114"/>
    </row>
    <row r="225" spans="1:234" s="113" customFormat="1" x14ac:dyDescent="0.2">
      <c r="A225" s="81"/>
      <c r="B225" s="82"/>
      <c r="C225" s="85"/>
      <c r="D225" s="85"/>
      <c r="E225" s="85" t="s">
        <v>294</v>
      </c>
      <c r="F225" s="316" t="s">
        <v>295</v>
      </c>
      <c r="G225" s="317"/>
      <c r="H225" s="317"/>
      <c r="I225" s="317"/>
      <c r="J225" s="318"/>
      <c r="K225" s="91">
        <v>1300000</v>
      </c>
      <c r="L225" s="35">
        <v>1200000</v>
      </c>
      <c r="M225" s="35">
        <v>1300000</v>
      </c>
      <c r="N225" s="35">
        <v>1300000</v>
      </c>
      <c r="O225" s="189">
        <f>L225/K225*100</f>
        <v>92.307692307692307</v>
      </c>
      <c r="P225" s="36"/>
      <c r="Q225" s="112"/>
      <c r="R225" s="112"/>
      <c r="S225" s="112"/>
      <c r="T225" s="112"/>
      <c r="U225" s="112"/>
      <c r="HZ225" s="114"/>
    </row>
    <row r="226" spans="1:234" s="113" customFormat="1" x14ac:dyDescent="0.2">
      <c r="A226" s="81"/>
      <c r="B226" s="82"/>
      <c r="C226" s="85"/>
      <c r="D226" s="85"/>
      <c r="E226" s="85" t="s">
        <v>296</v>
      </c>
      <c r="F226" s="316" t="s">
        <v>297</v>
      </c>
      <c r="G226" s="317"/>
      <c r="H226" s="317"/>
      <c r="I226" s="317"/>
      <c r="J226" s="318"/>
      <c r="K226" s="92"/>
      <c r="L226" s="39"/>
      <c r="M226" s="39"/>
      <c r="N226" s="39"/>
      <c r="O226" s="189"/>
      <c r="P226" s="36"/>
      <c r="Q226" s="112"/>
      <c r="R226" s="112"/>
      <c r="S226" s="112"/>
      <c r="T226" s="112"/>
      <c r="U226" s="112"/>
      <c r="HZ226" s="114"/>
    </row>
    <row r="227" spans="1:234" s="113" customFormat="1" x14ac:dyDescent="0.2">
      <c r="A227" s="81"/>
      <c r="B227" s="82"/>
      <c r="C227" s="85"/>
      <c r="D227" s="85"/>
      <c r="E227" s="85" t="s">
        <v>298</v>
      </c>
      <c r="F227" s="316" t="s">
        <v>299</v>
      </c>
      <c r="G227" s="317"/>
      <c r="H227" s="317"/>
      <c r="I227" s="317"/>
      <c r="J227" s="318"/>
      <c r="K227" s="95"/>
      <c r="L227" s="35"/>
      <c r="M227" s="35"/>
      <c r="N227" s="35"/>
      <c r="O227" s="189"/>
      <c r="P227" s="36"/>
      <c r="Q227" s="112"/>
      <c r="R227" s="112"/>
      <c r="S227" s="112"/>
      <c r="T227" s="112"/>
      <c r="U227" s="112"/>
      <c r="HZ227" s="114"/>
    </row>
    <row r="228" spans="1:234" s="113" customFormat="1" x14ac:dyDescent="0.2">
      <c r="A228" s="81"/>
      <c r="B228" s="82"/>
      <c r="C228" s="85"/>
      <c r="D228" s="85"/>
      <c r="E228" s="85" t="s">
        <v>300</v>
      </c>
      <c r="F228" s="316" t="s">
        <v>301</v>
      </c>
      <c r="G228" s="317"/>
      <c r="H228" s="317"/>
      <c r="I228" s="317"/>
      <c r="J228" s="318"/>
      <c r="K228" s="132"/>
      <c r="L228" s="245"/>
      <c r="M228" s="245"/>
      <c r="N228" s="245"/>
      <c r="O228" s="189"/>
      <c r="P228" s="36"/>
      <c r="Q228" s="112"/>
      <c r="R228" s="112"/>
      <c r="S228" s="112"/>
      <c r="T228" s="112"/>
      <c r="U228" s="112"/>
      <c r="HZ228" s="114"/>
    </row>
    <row r="229" spans="1:234" s="113" customFormat="1" x14ac:dyDescent="0.2">
      <c r="A229" s="81"/>
      <c r="B229" s="82"/>
      <c r="C229" s="83" t="s">
        <v>302</v>
      </c>
      <c r="D229" s="322" t="s">
        <v>303</v>
      </c>
      <c r="E229" s="323"/>
      <c r="F229" s="323"/>
      <c r="G229" s="323"/>
      <c r="H229" s="323"/>
      <c r="I229" s="323"/>
      <c r="J229" s="324"/>
      <c r="K229" s="90">
        <f t="shared" ref="K229" si="49">SUM(K230+K234+K239+K241+K242+K243)</f>
        <v>153700</v>
      </c>
      <c r="L229" s="48">
        <f>SUM(L230+L234+L239+L241+L242+L243)</f>
        <v>37000</v>
      </c>
      <c r="M229" s="48">
        <f>SUM(M230+M234+M239+M241+M242+M243)</f>
        <v>30000</v>
      </c>
      <c r="N229" s="48">
        <f>SUM(N230+N234+N239+N241+N242+N243)</f>
        <v>30000</v>
      </c>
      <c r="O229" s="189">
        <f>L229/K229*100</f>
        <v>24.072869225764475</v>
      </c>
      <c r="P229" s="36"/>
      <c r="Q229" s="112"/>
      <c r="R229" s="112"/>
      <c r="S229" s="112"/>
      <c r="T229" s="112"/>
      <c r="U229" s="112"/>
      <c r="HZ229" s="114"/>
    </row>
    <row r="230" spans="1:234" s="113" customFormat="1" x14ac:dyDescent="0.2">
      <c r="A230" s="81"/>
      <c r="B230" s="82"/>
      <c r="C230" s="85"/>
      <c r="D230" s="85" t="s">
        <v>304</v>
      </c>
      <c r="E230" s="316" t="s">
        <v>305</v>
      </c>
      <c r="F230" s="317"/>
      <c r="G230" s="317"/>
      <c r="H230" s="317"/>
      <c r="I230" s="317"/>
      <c r="J230" s="318"/>
      <c r="K230" s="95">
        <f>K231+K232+K233</f>
        <v>1000</v>
      </c>
      <c r="L230" s="35">
        <f t="shared" ref="L230:N230" si="50">L231+L232+L233</f>
        <v>3500</v>
      </c>
      <c r="M230" s="35">
        <f t="shared" si="50"/>
        <v>0</v>
      </c>
      <c r="N230" s="35">
        <f t="shared" si="50"/>
        <v>0</v>
      </c>
      <c r="O230" s="189">
        <f>L230/K230*100</f>
        <v>350</v>
      </c>
      <c r="P230" s="36"/>
      <c r="Q230" s="112"/>
      <c r="R230" s="112"/>
      <c r="S230" s="112"/>
      <c r="T230" s="112"/>
      <c r="U230" s="112"/>
      <c r="HZ230" s="114"/>
    </row>
    <row r="231" spans="1:234" s="113" customFormat="1" x14ac:dyDescent="0.2">
      <c r="A231" s="81"/>
      <c r="B231" s="82"/>
      <c r="C231" s="85"/>
      <c r="D231" s="85"/>
      <c r="E231" s="85" t="s">
        <v>306</v>
      </c>
      <c r="F231" s="316" t="s">
        <v>307</v>
      </c>
      <c r="G231" s="317"/>
      <c r="H231" s="317"/>
      <c r="I231" s="317"/>
      <c r="J231" s="318"/>
      <c r="K231" s="115">
        <v>1000</v>
      </c>
      <c r="L231" s="57">
        <v>1000</v>
      </c>
      <c r="M231" s="57">
        <v>0</v>
      </c>
      <c r="N231" s="57">
        <v>0</v>
      </c>
      <c r="O231" s="189">
        <f>L231/K231*100</f>
        <v>100</v>
      </c>
      <c r="P231" s="36"/>
      <c r="Q231" s="112"/>
      <c r="R231" s="112"/>
      <c r="S231" s="112"/>
      <c r="T231" s="112"/>
      <c r="U231" s="112"/>
      <c r="HZ231" s="114"/>
    </row>
    <row r="232" spans="1:234" s="113" customFormat="1" x14ac:dyDescent="0.2">
      <c r="A232" s="81"/>
      <c r="B232" s="82"/>
      <c r="C232" s="85"/>
      <c r="D232" s="85"/>
      <c r="E232" s="85" t="s">
        <v>308</v>
      </c>
      <c r="F232" s="316" t="s">
        <v>309</v>
      </c>
      <c r="G232" s="317"/>
      <c r="H232" s="317"/>
      <c r="I232" s="317"/>
      <c r="J232" s="318"/>
      <c r="K232" s="115">
        <v>0</v>
      </c>
      <c r="L232" s="57">
        <v>2500</v>
      </c>
      <c r="M232" s="57">
        <v>0</v>
      </c>
      <c r="N232" s="57">
        <v>0</v>
      </c>
      <c r="O232" s="189" t="s">
        <v>381</v>
      </c>
      <c r="P232" s="36"/>
      <c r="Q232" s="112"/>
      <c r="R232" s="112"/>
      <c r="S232" s="112"/>
      <c r="T232" s="112"/>
      <c r="U232" s="112"/>
      <c r="HZ232" s="114"/>
    </row>
    <row r="233" spans="1:234" s="113" customFormat="1" x14ac:dyDescent="0.2">
      <c r="A233" s="81"/>
      <c r="B233" s="82"/>
      <c r="C233" s="85"/>
      <c r="D233" s="85"/>
      <c r="E233" s="85" t="s">
        <v>310</v>
      </c>
      <c r="F233" s="316" t="s">
        <v>311</v>
      </c>
      <c r="G233" s="317"/>
      <c r="H233" s="317"/>
      <c r="I233" s="317"/>
      <c r="J233" s="318"/>
      <c r="K233" s="95"/>
      <c r="L233" s="35"/>
      <c r="M233" s="35"/>
      <c r="N233" s="35"/>
      <c r="O233" s="189"/>
      <c r="P233" s="36"/>
      <c r="Q233" s="112"/>
      <c r="R233" s="112"/>
      <c r="S233" s="112"/>
      <c r="T233" s="112"/>
      <c r="U233" s="112"/>
      <c r="HZ233" s="114"/>
    </row>
    <row r="234" spans="1:234" s="113" customFormat="1" x14ac:dyDescent="0.2">
      <c r="A234" s="81"/>
      <c r="B234" s="82"/>
      <c r="C234" s="85"/>
      <c r="D234" s="85" t="s">
        <v>312</v>
      </c>
      <c r="E234" s="316" t="s">
        <v>313</v>
      </c>
      <c r="F234" s="317"/>
      <c r="G234" s="317"/>
      <c r="H234" s="317"/>
      <c r="I234" s="317"/>
      <c r="J234" s="318"/>
      <c r="K234" s="133">
        <f t="shared" ref="K234" si="51">SUM(K235:K238)</f>
        <v>2700</v>
      </c>
      <c r="L234" s="35">
        <f>SUM(L235:L238)</f>
        <v>3500</v>
      </c>
      <c r="M234" s="35">
        <f>SUM(M235:M238)</f>
        <v>0</v>
      </c>
      <c r="N234" s="35">
        <f>SUM(N235:N238)</f>
        <v>0</v>
      </c>
      <c r="O234" s="189">
        <f>L234/K234*100</f>
        <v>129.62962962962962</v>
      </c>
      <c r="P234" s="36"/>
      <c r="Q234" s="112"/>
      <c r="R234" s="112"/>
      <c r="S234" s="112"/>
      <c r="T234" s="112"/>
      <c r="U234" s="112"/>
      <c r="HZ234" s="114"/>
    </row>
    <row r="235" spans="1:234" s="113" customFormat="1" x14ac:dyDescent="0.2">
      <c r="A235" s="81"/>
      <c r="B235" s="82"/>
      <c r="C235" s="85"/>
      <c r="D235" s="85"/>
      <c r="E235" s="85" t="s">
        <v>314</v>
      </c>
      <c r="F235" s="316" t="s">
        <v>315</v>
      </c>
      <c r="G235" s="317"/>
      <c r="H235" s="317"/>
      <c r="I235" s="317"/>
      <c r="J235" s="318"/>
      <c r="K235" s="95">
        <v>500</v>
      </c>
      <c r="L235" s="35"/>
      <c r="M235" s="35"/>
      <c r="N235" s="35"/>
      <c r="O235" s="187"/>
      <c r="P235" s="134"/>
      <c r="Q235" s="112"/>
      <c r="R235" s="112"/>
      <c r="S235" s="112"/>
      <c r="T235" s="112"/>
      <c r="U235" s="112"/>
      <c r="HZ235" s="114"/>
    </row>
    <row r="236" spans="1:234" s="113" customFormat="1" x14ac:dyDescent="0.2">
      <c r="A236" s="81"/>
      <c r="B236" s="82"/>
      <c r="C236" s="85"/>
      <c r="D236" s="85"/>
      <c r="E236" s="85" t="s">
        <v>316</v>
      </c>
      <c r="F236" s="316" t="s">
        <v>317</v>
      </c>
      <c r="G236" s="317"/>
      <c r="H236" s="317"/>
      <c r="I236" s="317"/>
      <c r="J236" s="318"/>
      <c r="K236" s="91">
        <v>0</v>
      </c>
      <c r="L236" s="91">
        <v>2000</v>
      </c>
      <c r="M236" s="91">
        <v>0</v>
      </c>
      <c r="N236" s="91">
        <v>0</v>
      </c>
      <c r="O236" s="189" t="s">
        <v>381</v>
      </c>
      <c r="P236" s="36"/>
      <c r="Q236" s="112"/>
      <c r="R236" s="112"/>
      <c r="S236" s="112"/>
      <c r="T236" s="112"/>
      <c r="U236" s="112"/>
      <c r="HZ236" s="114"/>
    </row>
    <row r="237" spans="1:234" s="113" customFormat="1" x14ac:dyDescent="0.2">
      <c r="A237" s="81"/>
      <c r="B237" s="82"/>
      <c r="C237" s="85"/>
      <c r="D237" s="85"/>
      <c r="E237" s="85" t="s">
        <v>318</v>
      </c>
      <c r="F237" s="316" t="s">
        <v>319</v>
      </c>
      <c r="G237" s="317"/>
      <c r="H237" s="317"/>
      <c r="I237" s="317"/>
      <c r="J237" s="318"/>
      <c r="K237" s="95"/>
      <c r="L237" s="57"/>
      <c r="M237" s="57"/>
      <c r="N237" s="57"/>
      <c r="O237" s="187"/>
      <c r="P237" s="134"/>
      <c r="Q237" s="112"/>
      <c r="R237" s="112"/>
      <c r="S237" s="112"/>
      <c r="T237" s="112"/>
      <c r="U237" s="112"/>
      <c r="HZ237" s="114"/>
    </row>
    <row r="238" spans="1:234" s="113" customFormat="1" x14ac:dyDescent="0.2">
      <c r="A238" s="81"/>
      <c r="B238" s="82"/>
      <c r="C238" s="85"/>
      <c r="D238" s="85"/>
      <c r="E238" s="85" t="s">
        <v>320</v>
      </c>
      <c r="F238" s="316" t="s">
        <v>321</v>
      </c>
      <c r="G238" s="317"/>
      <c r="H238" s="317"/>
      <c r="I238" s="317"/>
      <c r="J238" s="318"/>
      <c r="K238" s="95">
        <v>2200</v>
      </c>
      <c r="L238" s="91">
        <v>1500</v>
      </c>
      <c r="M238" s="91">
        <v>0</v>
      </c>
      <c r="N238" s="91">
        <v>0</v>
      </c>
      <c r="O238" s="189">
        <f>L238/K238*100</f>
        <v>68.181818181818173</v>
      </c>
      <c r="P238" s="36"/>
      <c r="Q238" s="112"/>
      <c r="R238" s="112"/>
      <c r="S238" s="112"/>
      <c r="T238" s="112"/>
      <c r="U238" s="112"/>
      <c r="HZ238" s="114"/>
    </row>
    <row r="239" spans="1:234" s="113" customFormat="1" x14ac:dyDescent="0.2">
      <c r="A239" s="81"/>
      <c r="B239" s="82"/>
      <c r="C239" s="85"/>
      <c r="D239" s="85" t="s">
        <v>322</v>
      </c>
      <c r="E239" s="316" t="s">
        <v>323</v>
      </c>
      <c r="F239" s="317"/>
      <c r="G239" s="317"/>
      <c r="H239" s="317"/>
      <c r="I239" s="317"/>
      <c r="J239" s="318"/>
      <c r="K239" s="95"/>
      <c r="L239" s="35"/>
      <c r="M239" s="35"/>
      <c r="N239" s="35"/>
      <c r="O239" s="189"/>
      <c r="P239" s="36"/>
      <c r="Q239" s="112"/>
      <c r="R239" s="112"/>
      <c r="S239" s="112"/>
      <c r="T239" s="112"/>
      <c r="U239" s="112"/>
      <c r="HZ239" s="114"/>
    </row>
    <row r="240" spans="1:234" s="113" customFormat="1" x14ac:dyDescent="0.2">
      <c r="A240" s="81"/>
      <c r="B240" s="82"/>
      <c r="C240" s="85"/>
      <c r="D240" s="85"/>
      <c r="E240" s="85" t="s">
        <v>324</v>
      </c>
      <c r="F240" s="316" t="s">
        <v>325</v>
      </c>
      <c r="G240" s="317"/>
      <c r="H240" s="317"/>
      <c r="I240" s="317"/>
      <c r="J240" s="318"/>
      <c r="K240" s="95"/>
      <c r="L240" s="35"/>
      <c r="M240" s="35"/>
      <c r="N240" s="35"/>
      <c r="O240" s="189"/>
      <c r="P240" s="36"/>
      <c r="Q240" s="112"/>
      <c r="R240" s="112"/>
      <c r="S240" s="112"/>
      <c r="T240" s="112"/>
      <c r="U240" s="112"/>
      <c r="HZ240" s="114"/>
    </row>
    <row r="241" spans="1:234" s="113" customFormat="1" x14ac:dyDescent="0.2">
      <c r="A241" s="81"/>
      <c r="B241" s="82"/>
      <c r="C241" s="85"/>
      <c r="D241" s="85" t="s">
        <v>326</v>
      </c>
      <c r="E241" s="325" t="s">
        <v>327</v>
      </c>
      <c r="F241" s="326"/>
      <c r="G241" s="326"/>
      <c r="H241" s="326"/>
      <c r="I241" s="326"/>
      <c r="J241" s="327"/>
      <c r="K241" s="95"/>
      <c r="L241" s="35"/>
      <c r="M241" s="35"/>
      <c r="N241" s="35"/>
      <c r="O241" s="189"/>
      <c r="P241" s="36"/>
      <c r="Q241" s="112"/>
      <c r="R241" s="112"/>
      <c r="S241" s="112"/>
      <c r="T241" s="112"/>
      <c r="U241" s="112"/>
      <c r="HZ241" s="114"/>
    </row>
    <row r="242" spans="1:234" s="113" customFormat="1" x14ac:dyDescent="0.2">
      <c r="A242" s="81"/>
      <c r="B242" s="82"/>
      <c r="C242" s="85"/>
      <c r="D242" s="85" t="s">
        <v>328</v>
      </c>
      <c r="E242" s="325" t="s">
        <v>329</v>
      </c>
      <c r="F242" s="326"/>
      <c r="G242" s="326"/>
      <c r="H242" s="326"/>
      <c r="I242" s="326"/>
      <c r="J242" s="327"/>
      <c r="K242" s="91"/>
      <c r="L242" s="35"/>
      <c r="M242" s="35"/>
      <c r="N242" s="35"/>
      <c r="O242" s="189"/>
      <c r="P242" s="36"/>
      <c r="Q242" s="112"/>
      <c r="R242" s="112"/>
      <c r="S242" s="112"/>
      <c r="T242" s="112"/>
      <c r="U242" s="112"/>
      <c r="HZ242" s="114"/>
    </row>
    <row r="243" spans="1:234" s="113" customFormat="1" x14ac:dyDescent="0.2">
      <c r="A243" s="81"/>
      <c r="B243" s="82"/>
      <c r="C243" s="85"/>
      <c r="D243" s="85" t="s">
        <v>330</v>
      </c>
      <c r="E243" s="325" t="s">
        <v>331</v>
      </c>
      <c r="F243" s="326"/>
      <c r="G243" s="326"/>
      <c r="H243" s="326"/>
      <c r="I243" s="326"/>
      <c r="J243" s="327"/>
      <c r="K243" s="91">
        <v>150000</v>
      </c>
      <c r="L243" s="35">
        <v>30000</v>
      </c>
      <c r="M243" s="35">
        <v>30000</v>
      </c>
      <c r="N243" s="35">
        <v>30000</v>
      </c>
      <c r="O243" s="189">
        <f>L243/K243*100</f>
        <v>20</v>
      </c>
      <c r="P243" s="182"/>
      <c r="Q243" s="112"/>
      <c r="R243" s="112"/>
      <c r="S243" s="112"/>
      <c r="T243" s="112"/>
      <c r="U243" s="112"/>
      <c r="HZ243" s="114"/>
    </row>
    <row r="244" spans="1:234" s="113" customFormat="1" ht="14.25" x14ac:dyDescent="0.2">
      <c r="A244" s="81"/>
      <c r="B244" s="82"/>
      <c r="C244" s="83" t="s">
        <v>332</v>
      </c>
      <c r="D244" s="322" t="s">
        <v>333</v>
      </c>
      <c r="E244" s="323"/>
      <c r="F244" s="323"/>
      <c r="G244" s="323"/>
      <c r="H244" s="323"/>
      <c r="I244" s="323"/>
      <c r="J244" s="324"/>
      <c r="K244" s="90">
        <v>0</v>
      </c>
      <c r="L244" s="48">
        <f t="shared" ref="L244" si="52">SUM(L245:L246)</f>
        <v>33000</v>
      </c>
      <c r="M244" s="48">
        <f t="shared" ref="M244:N244" si="53">SUM(M245:M246)</f>
        <v>20000</v>
      </c>
      <c r="N244" s="48">
        <f t="shared" si="53"/>
        <v>20000</v>
      </c>
      <c r="O244" s="187" t="s">
        <v>381</v>
      </c>
      <c r="P244" s="134"/>
      <c r="Q244" s="112"/>
      <c r="R244" s="112"/>
      <c r="S244" s="112"/>
      <c r="T244" s="112"/>
      <c r="U244" s="112"/>
      <c r="HZ244" s="114"/>
    </row>
    <row r="245" spans="1:234" s="113" customFormat="1" x14ac:dyDescent="0.2">
      <c r="A245" s="81"/>
      <c r="B245" s="82"/>
      <c r="C245" s="85"/>
      <c r="D245" s="85" t="s">
        <v>334</v>
      </c>
      <c r="E245" s="316" t="s">
        <v>335</v>
      </c>
      <c r="F245" s="317"/>
      <c r="G245" s="317"/>
      <c r="H245" s="317"/>
      <c r="I245" s="317"/>
      <c r="J245" s="318"/>
      <c r="K245" s="95">
        <v>0</v>
      </c>
      <c r="L245" s="35">
        <v>33000</v>
      </c>
      <c r="M245" s="35">
        <v>20000</v>
      </c>
      <c r="N245" s="35">
        <v>20000</v>
      </c>
      <c r="O245" s="187" t="s">
        <v>381</v>
      </c>
      <c r="P245" s="134"/>
      <c r="Q245" s="112"/>
      <c r="R245" s="112"/>
      <c r="S245" s="112"/>
      <c r="T245" s="112"/>
      <c r="U245" s="112"/>
      <c r="HZ245" s="114"/>
    </row>
    <row r="246" spans="1:234" s="113" customFormat="1" x14ac:dyDescent="0.2">
      <c r="A246" s="81"/>
      <c r="B246" s="82"/>
      <c r="C246" s="85"/>
      <c r="D246" s="85" t="s">
        <v>336</v>
      </c>
      <c r="E246" s="316" t="s">
        <v>337</v>
      </c>
      <c r="F246" s="317"/>
      <c r="G246" s="317"/>
      <c r="H246" s="317"/>
      <c r="I246" s="317"/>
      <c r="J246" s="318"/>
      <c r="K246" s="92"/>
      <c r="L246" s="39"/>
      <c r="M246" s="39"/>
      <c r="N246" s="39"/>
      <c r="O246" s="187"/>
      <c r="P246" s="25"/>
      <c r="Q246" s="112"/>
      <c r="R246" s="112"/>
      <c r="S246" s="112"/>
      <c r="T246" s="112"/>
      <c r="U246" s="112"/>
      <c r="HZ246" s="114"/>
    </row>
    <row r="247" spans="1:234" s="113" customFormat="1" ht="14.25" x14ac:dyDescent="0.2">
      <c r="A247" s="81"/>
      <c r="B247" s="82"/>
      <c r="C247" s="83" t="s">
        <v>338</v>
      </c>
      <c r="D247" s="322" t="s">
        <v>339</v>
      </c>
      <c r="E247" s="323"/>
      <c r="F247" s="323"/>
      <c r="G247" s="323"/>
      <c r="H247" s="323"/>
      <c r="I247" s="323"/>
      <c r="J247" s="324"/>
      <c r="K247" s="90">
        <f t="shared" ref="K247:N247" si="54">SUM(K248+K249+K250+K253)</f>
        <v>26000</v>
      </c>
      <c r="L247" s="48">
        <f t="shared" si="54"/>
        <v>115500</v>
      </c>
      <c r="M247" s="48">
        <f t="shared" si="54"/>
        <v>128500</v>
      </c>
      <c r="N247" s="48">
        <f t="shared" si="54"/>
        <v>176000</v>
      </c>
      <c r="O247" s="187">
        <f>L247/K247*100</f>
        <v>444.23076923076923</v>
      </c>
      <c r="P247" s="37"/>
      <c r="Q247" s="112"/>
      <c r="R247" s="112"/>
      <c r="S247" s="112"/>
      <c r="T247" s="112"/>
      <c r="U247" s="112"/>
      <c r="HZ247" s="114"/>
    </row>
    <row r="248" spans="1:234" s="113" customFormat="1" x14ac:dyDescent="0.2">
      <c r="A248" s="81"/>
      <c r="B248" s="82"/>
      <c r="C248" s="85"/>
      <c r="D248" s="85" t="s">
        <v>340</v>
      </c>
      <c r="E248" s="316" t="s">
        <v>341</v>
      </c>
      <c r="F248" s="317"/>
      <c r="G248" s="317"/>
      <c r="H248" s="317"/>
      <c r="I248" s="317"/>
      <c r="J248" s="318"/>
      <c r="K248" s="91">
        <v>1000</v>
      </c>
      <c r="L248" s="35">
        <v>500</v>
      </c>
      <c r="M248" s="35">
        <v>500</v>
      </c>
      <c r="N248" s="35">
        <v>1000</v>
      </c>
      <c r="O248" s="189">
        <f>L248/K248*100</f>
        <v>50</v>
      </c>
      <c r="P248" s="36"/>
      <c r="Q248" s="112"/>
      <c r="R248" s="112"/>
      <c r="S248" s="112"/>
      <c r="T248" s="112"/>
      <c r="U248" s="112"/>
      <c r="HZ248" s="114"/>
    </row>
    <row r="249" spans="1:234" s="113" customFormat="1" x14ac:dyDescent="0.2">
      <c r="A249" s="81"/>
      <c r="B249" s="82"/>
      <c r="C249" s="85"/>
      <c r="D249" s="85" t="s">
        <v>342</v>
      </c>
      <c r="E249" s="316" t="s">
        <v>343</v>
      </c>
      <c r="F249" s="317"/>
      <c r="G249" s="317"/>
      <c r="H249" s="317"/>
      <c r="I249" s="317"/>
      <c r="J249" s="318"/>
      <c r="K249" s="91">
        <v>20000</v>
      </c>
      <c r="L249" s="35">
        <v>100000</v>
      </c>
      <c r="M249" s="35">
        <v>110000</v>
      </c>
      <c r="N249" s="35">
        <v>150000</v>
      </c>
      <c r="O249" s="189">
        <f>L249/K249*100</f>
        <v>500</v>
      </c>
      <c r="P249" s="36"/>
      <c r="Q249" s="112"/>
      <c r="R249" s="112"/>
      <c r="S249" s="112"/>
      <c r="T249" s="112"/>
      <c r="U249" s="112"/>
      <c r="HZ249" s="114"/>
    </row>
    <row r="250" spans="1:234" s="113" customFormat="1" x14ac:dyDescent="0.2">
      <c r="A250" s="81"/>
      <c r="B250" s="82"/>
      <c r="C250" s="85"/>
      <c r="D250" s="85" t="s">
        <v>344</v>
      </c>
      <c r="E250" s="316" t="s">
        <v>345</v>
      </c>
      <c r="F250" s="317"/>
      <c r="G250" s="317"/>
      <c r="H250" s="317"/>
      <c r="I250" s="317"/>
      <c r="J250" s="318"/>
      <c r="K250" s="135">
        <f>SUM(K251:K252)</f>
        <v>5000</v>
      </c>
      <c r="L250" s="35">
        <f>SUM(L251:L252)</f>
        <v>15000</v>
      </c>
      <c r="M250" s="35">
        <f>SUM(M251:M252)</f>
        <v>18000</v>
      </c>
      <c r="N250" s="35">
        <f>SUM(N251:N252)</f>
        <v>25000</v>
      </c>
      <c r="O250" s="189">
        <f>L250/K250*100</f>
        <v>300</v>
      </c>
      <c r="P250" s="36"/>
      <c r="Q250" s="112"/>
      <c r="R250" s="112"/>
      <c r="S250" s="112"/>
      <c r="T250" s="112"/>
      <c r="U250" s="112"/>
      <c r="HZ250" s="114"/>
    </row>
    <row r="251" spans="1:234" s="113" customFormat="1" x14ac:dyDescent="0.2">
      <c r="A251" s="81"/>
      <c r="B251" s="82"/>
      <c r="C251" s="85"/>
      <c r="D251" s="85"/>
      <c r="E251" s="85" t="s">
        <v>346</v>
      </c>
      <c r="F251" s="316" t="s">
        <v>347</v>
      </c>
      <c r="G251" s="317"/>
      <c r="H251" s="317"/>
      <c r="I251" s="317"/>
      <c r="J251" s="318"/>
      <c r="K251" s="91">
        <v>5000</v>
      </c>
      <c r="L251" s="35">
        <v>15000</v>
      </c>
      <c r="M251" s="35">
        <v>18000</v>
      </c>
      <c r="N251" s="35">
        <v>25000</v>
      </c>
      <c r="O251" s="189">
        <f>L251/K251*100</f>
        <v>300</v>
      </c>
      <c r="P251" s="36"/>
      <c r="Q251" s="112"/>
      <c r="R251" s="112"/>
      <c r="S251" s="112"/>
      <c r="T251" s="112"/>
      <c r="U251" s="112"/>
      <c r="HZ251" s="114"/>
    </row>
    <row r="252" spans="1:234" s="113" customFormat="1" x14ac:dyDescent="0.2">
      <c r="A252" s="81"/>
      <c r="B252" s="82"/>
      <c r="C252" s="85"/>
      <c r="D252" s="85"/>
      <c r="E252" s="85" t="s">
        <v>348</v>
      </c>
      <c r="F252" s="316" t="s">
        <v>349</v>
      </c>
      <c r="G252" s="317"/>
      <c r="H252" s="317"/>
      <c r="I252" s="317"/>
      <c r="J252" s="318"/>
      <c r="K252" s="91"/>
      <c r="L252" s="35"/>
      <c r="M252" s="35"/>
      <c r="N252" s="35"/>
      <c r="O252" s="187"/>
      <c r="P252" s="136"/>
      <c r="Q252" s="112"/>
      <c r="R252" s="112"/>
      <c r="S252" s="112"/>
      <c r="T252" s="112"/>
      <c r="U252" s="112"/>
      <c r="HZ252" s="114"/>
    </row>
    <row r="253" spans="1:234" s="113" customFormat="1" x14ac:dyDescent="0.2">
      <c r="A253" s="81"/>
      <c r="B253" s="82"/>
      <c r="C253" s="85"/>
      <c r="D253" s="85" t="s">
        <v>350</v>
      </c>
      <c r="E253" s="316" t="s">
        <v>351</v>
      </c>
      <c r="F253" s="317"/>
      <c r="G253" s="317"/>
      <c r="H253" s="317"/>
      <c r="I253" s="317"/>
      <c r="J253" s="318"/>
      <c r="K253" s="95"/>
      <c r="L253" s="35"/>
      <c r="M253" s="35"/>
      <c r="N253" s="35"/>
      <c r="O253" s="187"/>
      <c r="P253" s="136"/>
      <c r="Q253" s="112"/>
      <c r="R253" s="112"/>
      <c r="S253" s="112"/>
      <c r="T253" s="112"/>
      <c r="U253" s="112"/>
      <c r="HZ253" s="114"/>
    </row>
    <row r="254" spans="1:234" s="113" customFormat="1" x14ac:dyDescent="0.2">
      <c r="A254" s="81"/>
      <c r="B254" s="82"/>
      <c r="C254" s="85"/>
      <c r="D254" s="85"/>
      <c r="E254" s="85" t="s">
        <v>352</v>
      </c>
      <c r="F254" s="316" t="s">
        <v>353</v>
      </c>
      <c r="G254" s="317"/>
      <c r="H254" s="317"/>
      <c r="I254" s="317"/>
      <c r="J254" s="318"/>
      <c r="K254" s="137"/>
      <c r="L254" s="242"/>
      <c r="M254" s="242"/>
      <c r="N254" s="242"/>
      <c r="O254" s="195"/>
      <c r="P254" s="136"/>
      <c r="Q254" s="112"/>
      <c r="R254" s="112"/>
      <c r="S254" s="112"/>
      <c r="T254" s="112"/>
      <c r="U254" s="112"/>
      <c r="HZ254" s="114"/>
    </row>
    <row r="255" spans="1:234" s="113" customFormat="1" thickBot="1" x14ac:dyDescent="0.25">
      <c r="A255" s="104"/>
      <c r="B255" s="105"/>
      <c r="C255" s="138" t="s">
        <v>354</v>
      </c>
      <c r="D255" s="319" t="s">
        <v>355</v>
      </c>
      <c r="E255" s="320"/>
      <c r="F255" s="320"/>
      <c r="G255" s="320"/>
      <c r="H255" s="320"/>
      <c r="I255" s="320"/>
      <c r="J255" s="321"/>
      <c r="K255" s="139">
        <v>0</v>
      </c>
      <c r="L255" s="63">
        <v>0</v>
      </c>
      <c r="M255" s="63">
        <v>0</v>
      </c>
      <c r="N255" s="63">
        <v>0</v>
      </c>
      <c r="O255" s="191" t="s">
        <v>381</v>
      </c>
      <c r="P255" s="136"/>
      <c r="Q255" s="112"/>
      <c r="R255" s="112"/>
      <c r="S255" s="112"/>
      <c r="T255" s="112"/>
      <c r="U255" s="112"/>
      <c r="HZ255" s="114"/>
    </row>
    <row r="256" spans="1:234" s="232" customFormat="1" ht="16.5" thickBot="1" x14ac:dyDescent="0.3">
      <c r="A256" s="298" t="s">
        <v>356</v>
      </c>
      <c r="B256" s="299"/>
      <c r="C256" s="299"/>
      <c r="D256" s="299"/>
      <c r="E256" s="299"/>
      <c r="F256" s="299"/>
      <c r="G256" s="299"/>
      <c r="H256" s="299"/>
      <c r="I256" s="299"/>
      <c r="J256" s="300"/>
      <c r="K256" s="286">
        <f>SUM(K221+K229+K244+K247+K255)</f>
        <v>1479700</v>
      </c>
      <c r="L256" s="287">
        <f>SUM(L221+L229+L244+L247+L255)</f>
        <v>1385500</v>
      </c>
      <c r="M256" s="287">
        <f>SUM(M221+M229+M244+M247+M255)</f>
        <v>1478500</v>
      </c>
      <c r="N256" s="287">
        <f>SUM(N221+N229+N244+N247+N255)</f>
        <v>1526000</v>
      </c>
      <c r="O256" s="285">
        <f t="shared" ref="O256:O262" si="55">L256/K256*100</f>
        <v>93.633844698249646</v>
      </c>
      <c r="P256" s="230"/>
      <c r="Q256" s="231"/>
      <c r="R256" s="231"/>
      <c r="S256" s="231"/>
      <c r="T256" s="231"/>
      <c r="U256" s="231"/>
      <c r="HZ256" s="233"/>
    </row>
    <row r="257" spans="1:234" s="113" customFormat="1" thickBot="1" x14ac:dyDescent="0.25">
      <c r="A257" s="140"/>
      <c r="B257" s="141">
        <v>26</v>
      </c>
      <c r="C257" s="301" t="s">
        <v>143</v>
      </c>
      <c r="D257" s="302"/>
      <c r="E257" s="302"/>
      <c r="F257" s="302"/>
      <c r="G257" s="302"/>
      <c r="H257" s="302"/>
      <c r="I257" s="302"/>
      <c r="J257" s="303"/>
      <c r="K257" s="142">
        <f t="shared" ref="K257:N258" si="56">K258</f>
        <v>51140</v>
      </c>
      <c r="L257" s="142">
        <f t="shared" si="56"/>
        <v>51000</v>
      </c>
      <c r="M257" s="142">
        <f t="shared" si="56"/>
        <v>51000</v>
      </c>
      <c r="N257" s="142">
        <f t="shared" si="56"/>
        <v>51000</v>
      </c>
      <c r="O257" s="191">
        <f t="shared" si="55"/>
        <v>99.726241689479849</v>
      </c>
      <c r="P257" s="36"/>
      <c r="Q257" s="112"/>
      <c r="R257" s="112"/>
      <c r="S257" s="112"/>
      <c r="T257" s="112"/>
      <c r="U257" s="112"/>
      <c r="HZ257" s="114"/>
    </row>
    <row r="258" spans="1:234" s="113" customFormat="1" ht="14.25" x14ac:dyDescent="0.2">
      <c r="A258" s="143"/>
      <c r="B258" s="144"/>
      <c r="C258" s="145" t="s">
        <v>144</v>
      </c>
      <c r="D258" s="304" t="s">
        <v>145</v>
      </c>
      <c r="E258" s="305"/>
      <c r="F258" s="305"/>
      <c r="G258" s="305"/>
      <c r="H258" s="305"/>
      <c r="I258" s="305"/>
      <c r="J258" s="306"/>
      <c r="K258" s="146">
        <f t="shared" si="56"/>
        <v>51140</v>
      </c>
      <c r="L258" s="146">
        <f t="shared" si="56"/>
        <v>51000</v>
      </c>
      <c r="M258" s="146">
        <f t="shared" si="56"/>
        <v>51000</v>
      </c>
      <c r="N258" s="146">
        <f t="shared" si="56"/>
        <v>51000</v>
      </c>
      <c r="O258" s="186">
        <f t="shared" si="55"/>
        <v>99.726241689479849</v>
      </c>
      <c r="P258" s="36"/>
      <c r="Q258" s="112"/>
      <c r="R258" s="112"/>
      <c r="S258" s="112"/>
      <c r="T258" s="112"/>
      <c r="U258" s="112"/>
      <c r="HZ258" s="114"/>
    </row>
    <row r="259" spans="1:234" s="113" customFormat="1" ht="15.75" thickBot="1" x14ac:dyDescent="0.25">
      <c r="A259" s="147"/>
      <c r="B259" s="148"/>
      <c r="C259" s="149" t="s">
        <v>146</v>
      </c>
      <c r="D259" s="307" t="s">
        <v>357</v>
      </c>
      <c r="E259" s="308"/>
      <c r="F259" s="308"/>
      <c r="G259" s="308"/>
      <c r="H259" s="308"/>
      <c r="I259" s="308"/>
      <c r="J259" s="309"/>
      <c r="K259" s="150">
        <v>51140</v>
      </c>
      <c r="L259" s="271">
        <v>51000</v>
      </c>
      <c r="M259" s="271">
        <v>51000</v>
      </c>
      <c r="N259" s="271">
        <v>51000</v>
      </c>
      <c r="O259" s="260">
        <f t="shared" si="55"/>
        <v>99.726241689479849</v>
      </c>
      <c r="P259" s="256"/>
      <c r="Q259" s="112"/>
      <c r="R259" s="112"/>
      <c r="S259" s="112"/>
      <c r="T259" s="112"/>
      <c r="U259" s="112"/>
      <c r="HZ259" s="114"/>
    </row>
    <row r="260" spans="1:234" s="113" customFormat="1" ht="14.25" x14ac:dyDescent="0.2">
      <c r="A260" s="129"/>
      <c r="B260" s="151" t="s">
        <v>156</v>
      </c>
      <c r="C260" s="152"/>
      <c r="D260" s="310" t="s">
        <v>157</v>
      </c>
      <c r="E260" s="311"/>
      <c r="F260" s="311"/>
      <c r="G260" s="311"/>
      <c r="H260" s="311"/>
      <c r="I260" s="311"/>
      <c r="J260" s="312"/>
      <c r="K260" s="122">
        <f t="shared" ref="K260" si="57">K261</f>
        <v>0</v>
      </c>
      <c r="L260" s="246">
        <v>0</v>
      </c>
      <c r="M260" s="246">
        <v>0</v>
      </c>
      <c r="N260" s="246">
        <v>0</v>
      </c>
      <c r="O260" s="188" t="s">
        <v>381</v>
      </c>
      <c r="P260" s="136"/>
      <c r="Q260" s="112"/>
      <c r="R260" s="112"/>
      <c r="S260" s="112"/>
      <c r="T260" s="112"/>
      <c r="U260" s="112"/>
      <c r="HZ260" s="114"/>
    </row>
    <row r="261" spans="1:234" s="113" customFormat="1" thickBot="1" x14ac:dyDescent="0.25">
      <c r="A261" s="116"/>
      <c r="B261" s="117"/>
      <c r="C261" s="118" t="s">
        <v>158</v>
      </c>
      <c r="D261" s="313" t="s">
        <v>159</v>
      </c>
      <c r="E261" s="314"/>
      <c r="F261" s="314"/>
      <c r="G261" s="314"/>
      <c r="H261" s="314"/>
      <c r="I261" s="314"/>
      <c r="J261" s="315"/>
      <c r="K261" s="153">
        <v>0</v>
      </c>
      <c r="L261" s="247">
        <v>0</v>
      </c>
      <c r="M261" s="247">
        <v>0</v>
      </c>
      <c r="N261" s="247">
        <v>0</v>
      </c>
      <c r="O261" s="187" t="s">
        <v>381</v>
      </c>
      <c r="P261" s="36"/>
      <c r="Q261" s="112"/>
      <c r="R261" s="112"/>
      <c r="S261" s="112"/>
      <c r="T261" s="112"/>
      <c r="U261" s="112"/>
      <c r="HZ261" s="114"/>
    </row>
    <row r="262" spans="1:234" s="232" customFormat="1" ht="16.5" thickBot="1" x14ac:dyDescent="0.3">
      <c r="A262" s="293" t="s">
        <v>386</v>
      </c>
      <c r="B262" s="294"/>
      <c r="C262" s="294"/>
      <c r="D262" s="294"/>
      <c r="E262" s="294"/>
      <c r="F262" s="294"/>
      <c r="G262" s="294"/>
      <c r="H262" s="294"/>
      <c r="I262" s="294"/>
      <c r="J262" s="295"/>
      <c r="K262" s="288">
        <f>SUM(K219+K256+K257+K260)</f>
        <v>2957190</v>
      </c>
      <c r="L262" s="289">
        <f>SUM(L219+L256+L257+L260)</f>
        <v>2925500</v>
      </c>
      <c r="M262" s="289">
        <f>SUM(M219+M256+M257+M260)</f>
        <v>3027700</v>
      </c>
      <c r="N262" s="289">
        <f>SUM(N219+N256+N257+N260)</f>
        <v>3084700</v>
      </c>
      <c r="O262" s="290">
        <f t="shared" si="55"/>
        <v>98.928374571806344</v>
      </c>
      <c r="P262" s="230"/>
      <c r="Q262" s="231"/>
      <c r="R262" s="231"/>
      <c r="S262" s="231"/>
      <c r="T262" s="231"/>
      <c r="U262" s="231"/>
      <c r="HZ262" s="233"/>
    </row>
    <row r="263" spans="1:234" s="113" customFormat="1" ht="15" customHeight="1" x14ac:dyDescent="0.2">
      <c r="A263" s="154"/>
      <c r="B263" s="155"/>
      <c r="C263" s="156"/>
      <c r="D263" s="156"/>
      <c r="E263" s="156"/>
      <c r="F263" s="157"/>
      <c r="G263" s="158"/>
      <c r="H263" s="159"/>
      <c r="I263" s="159"/>
      <c r="J263" s="154"/>
      <c r="K263" s="160"/>
      <c r="L263" s="161"/>
      <c r="M263" s="161"/>
      <c r="N263" s="161"/>
      <c r="O263" s="162"/>
      <c r="Q263" s="112"/>
      <c r="R263" s="112"/>
      <c r="S263" s="112"/>
      <c r="T263" s="112"/>
      <c r="U263" s="112"/>
      <c r="HZ263" s="114"/>
    </row>
    <row r="264" spans="1:234" s="113" customFormat="1" ht="15" customHeight="1" x14ac:dyDescent="0.2">
      <c r="A264" s="296" t="s">
        <v>358</v>
      </c>
      <c r="B264" s="296"/>
      <c r="C264" s="296"/>
      <c r="D264" s="296"/>
      <c r="E264" s="296"/>
      <c r="F264" s="296"/>
      <c r="G264" s="296"/>
      <c r="H264" s="296"/>
      <c r="I264" s="296"/>
      <c r="J264" s="296"/>
      <c r="K264" s="296"/>
      <c r="L264" s="296"/>
      <c r="M264" s="296"/>
      <c r="N264" s="296"/>
      <c r="O264" s="296"/>
      <c r="P264" s="163"/>
      <c r="Q264" s="112"/>
      <c r="R264" s="112"/>
      <c r="S264" s="112"/>
      <c r="T264" s="112"/>
      <c r="U264" s="112"/>
      <c r="HZ264" s="114"/>
    </row>
    <row r="265" spans="1:234" s="113" customFormat="1" ht="15" customHeight="1" x14ac:dyDescent="0.25">
      <c r="A265" s="297" t="s">
        <v>367</v>
      </c>
      <c r="B265" s="297"/>
      <c r="C265" s="297"/>
      <c r="D265" s="297"/>
      <c r="E265" s="297"/>
      <c r="F265" s="297"/>
      <c r="G265" s="297"/>
      <c r="H265" s="297"/>
      <c r="I265" s="297"/>
      <c r="J265" s="297"/>
      <c r="K265" s="164"/>
      <c r="L265" s="165"/>
      <c r="M265" s="165"/>
      <c r="N265" s="165"/>
      <c r="O265" s="162"/>
      <c r="Q265" s="112"/>
      <c r="R265" s="112"/>
      <c r="S265" s="112"/>
      <c r="T265" s="112"/>
      <c r="U265" s="112"/>
      <c r="HZ265" s="114"/>
    </row>
    <row r="266" spans="1:234" s="113" customFormat="1" ht="15" customHeight="1" x14ac:dyDescent="0.25">
      <c r="A266" s="211"/>
      <c r="B266" s="212"/>
      <c r="C266" s="213"/>
      <c r="D266" s="213"/>
      <c r="E266" s="213"/>
      <c r="F266" s="214"/>
      <c r="G266" s="215"/>
      <c r="H266" s="216"/>
      <c r="I266" s="216"/>
      <c r="J266" s="211"/>
      <c r="K266" s="164"/>
      <c r="O266" s="162"/>
      <c r="Q266" s="112"/>
      <c r="R266" s="112"/>
      <c r="S266" s="112"/>
      <c r="T266" s="112"/>
      <c r="U266" s="112"/>
      <c r="HZ266" s="114"/>
    </row>
    <row r="267" spans="1:234" s="113" customFormat="1" ht="15" customHeight="1" x14ac:dyDescent="0.25">
      <c r="A267" s="211"/>
      <c r="B267" s="212"/>
      <c r="C267" s="213"/>
      <c r="D267" s="213"/>
      <c r="E267" s="213"/>
      <c r="F267" s="214"/>
      <c r="G267" s="215"/>
      <c r="H267" s="216"/>
      <c r="I267" s="216"/>
      <c r="J267" s="211"/>
      <c r="K267" s="164"/>
      <c r="O267" s="162"/>
      <c r="Q267" s="112"/>
      <c r="R267" s="112"/>
      <c r="S267" s="112"/>
      <c r="T267" s="112"/>
      <c r="U267" s="112"/>
      <c r="HZ267" s="114"/>
    </row>
    <row r="268" spans="1:234" s="113" customFormat="1" ht="15" customHeight="1" x14ac:dyDescent="0.25">
      <c r="A268" s="297" t="s">
        <v>384</v>
      </c>
      <c r="B268" s="297"/>
      <c r="C268" s="297"/>
      <c r="D268" s="297"/>
      <c r="E268" s="297"/>
      <c r="F268" s="214"/>
      <c r="G268" s="215"/>
      <c r="H268" s="216"/>
      <c r="I268" s="217"/>
      <c r="J268" s="218"/>
      <c r="K268" s="166"/>
      <c r="O268" s="162"/>
      <c r="Q268" s="112"/>
      <c r="R268" s="112"/>
      <c r="S268" s="112"/>
      <c r="T268" s="112"/>
      <c r="U268" s="112"/>
      <c r="HZ268" s="114"/>
    </row>
    <row r="269" spans="1:234" s="113" customFormat="1" ht="15" customHeight="1" x14ac:dyDescent="0.25">
      <c r="A269" s="297" t="s">
        <v>368</v>
      </c>
      <c r="B269" s="297"/>
      <c r="C269" s="297"/>
      <c r="D269" s="297"/>
      <c r="E269" s="297"/>
      <c r="F269" s="211"/>
      <c r="G269" s="211"/>
      <c r="H269" s="216"/>
      <c r="I269" s="217"/>
      <c r="J269" s="218"/>
      <c r="K269" s="167"/>
      <c r="O269" s="162"/>
      <c r="Q269" s="112"/>
      <c r="R269" s="112"/>
      <c r="S269" s="112"/>
      <c r="T269" s="112"/>
      <c r="U269" s="112"/>
      <c r="HZ269" s="114"/>
    </row>
    <row r="270" spans="1:234" s="113" customFormat="1" ht="15" customHeight="1" x14ac:dyDescent="0.25">
      <c r="A270" s="297" t="s">
        <v>388</v>
      </c>
      <c r="B270" s="297"/>
      <c r="C270" s="297"/>
      <c r="D270" s="297"/>
      <c r="E270" s="297"/>
      <c r="F270" s="297"/>
      <c r="G270" s="297"/>
      <c r="H270" s="216"/>
      <c r="I270" s="216"/>
      <c r="J270" s="207"/>
      <c r="K270" s="164"/>
      <c r="L270" s="165"/>
      <c r="M270" s="165"/>
      <c r="N270" s="165"/>
      <c r="O270" s="162"/>
      <c r="Q270" s="112"/>
      <c r="HZ270" s="114"/>
    </row>
    <row r="271" spans="1:234" s="113" customFormat="1" ht="15" customHeight="1" x14ac:dyDescent="0.2">
      <c r="A271" s="168"/>
      <c r="B271" s="169"/>
      <c r="C271" s="170"/>
      <c r="D271" s="170"/>
      <c r="E271" s="170"/>
      <c r="F271" s="171"/>
      <c r="G271" s="172"/>
      <c r="H271" s="173"/>
      <c r="I271" s="173"/>
      <c r="J271" s="174"/>
      <c r="K271" s="175"/>
      <c r="L271" s="176"/>
      <c r="M271" s="176"/>
      <c r="N271" s="176"/>
      <c r="O271" s="162"/>
      <c r="Q271" s="112"/>
      <c r="HZ271" s="114"/>
    </row>
    <row r="272" spans="1:234" s="113" customFormat="1" ht="15" customHeight="1" x14ac:dyDescent="0.2">
      <c r="A272" s="168"/>
      <c r="B272" s="169"/>
      <c r="C272" s="170"/>
      <c r="D272" s="170"/>
      <c r="E272" s="170"/>
      <c r="F272" s="171"/>
      <c r="G272" s="172"/>
      <c r="H272" s="173"/>
      <c r="I272" s="173"/>
      <c r="J272" s="168"/>
      <c r="K272" s="291" t="s">
        <v>364</v>
      </c>
      <c r="L272" s="291"/>
      <c r="M272" s="291"/>
      <c r="N272" s="291"/>
      <c r="O272" s="162"/>
      <c r="Q272" s="112"/>
      <c r="HZ272" s="114"/>
    </row>
    <row r="273" spans="1:1015" s="113" customFormat="1" ht="15" customHeight="1" x14ac:dyDescent="0.2">
      <c r="A273" s="168"/>
      <c r="B273" s="169"/>
      <c r="C273" s="170"/>
      <c r="D273" s="170"/>
      <c r="E273" s="170"/>
      <c r="F273" s="171"/>
      <c r="G273" s="172"/>
      <c r="H273" s="173"/>
      <c r="I273" s="173"/>
      <c r="J273" s="168"/>
      <c r="K273" s="291" t="s">
        <v>362</v>
      </c>
      <c r="L273" s="291"/>
      <c r="M273" s="291"/>
      <c r="N273" s="291"/>
      <c r="O273" s="162"/>
      <c r="Q273" s="112"/>
      <c r="HZ273" s="114"/>
    </row>
    <row r="274" spans="1:1015" s="2" customFormat="1" ht="15" customHeight="1" x14ac:dyDescent="0.25">
      <c r="A274" s="168"/>
      <c r="B274" s="169"/>
      <c r="C274" s="170"/>
      <c r="D274" s="170"/>
      <c r="E274" s="170"/>
      <c r="F274" s="171"/>
      <c r="G274" s="172"/>
      <c r="H274" s="173"/>
      <c r="I274" s="173"/>
      <c r="J274" s="168"/>
      <c r="K274" s="177"/>
      <c r="L274" s="219"/>
      <c r="M274" s="219"/>
      <c r="N274" s="178"/>
      <c r="O274" s="179"/>
      <c r="P274" s="9"/>
      <c r="Q274" s="21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  <c r="IV274" s="3"/>
      <c r="IW274" s="3"/>
      <c r="IX274" s="3"/>
      <c r="IY274" s="3"/>
      <c r="IZ274" s="3"/>
      <c r="JA274" s="3"/>
      <c r="JB274" s="3"/>
      <c r="JC274" s="3"/>
      <c r="JD274" s="3"/>
      <c r="JE274" s="3"/>
      <c r="JF274" s="3"/>
      <c r="JG274" s="3"/>
      <c r="JH274" s="3"/>
      <c r="JI274" s="3"/>
      <c r="JJ274" s="3"/>
      <c r="JK274" s="3"/>
      <c r="JL274" s="3"/>
      <c r="JM274" s="3"/>
      <c r="JN274" s="3"/>
      <c r="JO274" s="3"/>
      <c r="JP274" s="3"/>
      <c r="JQ274" s="3"/>
      <c r="JR274" s="3"/>
      <c r="JS274" s="3"/>
      <c r="JT274" s="3"/>
      <c r="JU274" s="3"/>
      <c r="JV274" s="3"/>
      <c r="JW274" s="3"/>
      <c r="JX274" s="3"/>
      <c r="JY274" s="3"/>
      <c r="JZ274" s="3"/>
      <c r="KA274" s="3"/>
      <c r="KB274" s="3"/>
      <c r="KC274" s="3"/>
      <c r="KD274" s="3"/>
      <c r="KE274" s="3"/>
      <c r="KF274" s="3"/>
      <c r="KG274" s="3"/>
      <c r="KH274" s="3"/>
      <c r="KI274" s="3"/>
      <c r="KJ274" s="3"/>
      <c r="KK274" s="3"/>
      <c r="KL274" s="3"/>
      <c r="KM274" s="3"/>
      <c r="KN274" s="3"/>
      <c r="KO274" s="3"/>
      <c r="KP274" s="3"/>
      <c r="KQ274" s="3"/>
      <c r="KR274" s="3"/>
      <c r="KS274" s="3"/>
      <c r="KT274" s="3"/>
      <c r="KU274" s="3"/>
      <c r="KV274" s="3"/>
      <c r="KW274" s="3"/>
      <c r="KX274" s="3"/>
      <c r="KY274" s="3"/>
      <c r="KZ274" s="3"/>
      <c r="LA274" s="3"/>
      <c r="LB274" s="3"/>
      <c r="LC274" s="3"/>
      <c r="LD274" s="3"/>
      <c r="LE274" s="3"/>
      <c r="LF274" s="3"/>
      <c r="LG274" s="3"/>
      <c r="LH274" s="3"/>
      <c r="LI274" s="3"/>
      <c r="LJ274" s="3"/>
      <c r="LK274" s="3"/>
      <c r="LL274" s="3"/>
      <c r="LM274" s="3"/>
      <c r="LN274" s="3"/>
      <c r="LO274" s="3"/>
      <c r="LP274" s="3"/>
      <c r="LQ274" s="3"/>
      <c r="LR274" s="3"/>
      <c r="LS274" s="3"/>
      <c r="LT274" s="3"/>
      <c r="LU274" s="3"/>
      <c r="LV274" s="3"/>
      <c r="LW274" s="3"/>
      <c r="LX274" s="3"/>
      <c r="LY274" s="3"/>
      <c r="LZ274" s="3"/>
      <c r="MA274" s="3"/>
      <c r="MB274" s="3"/>
      <c r="MC274" s="3"/>
      <c r="MD274" s="3"/>
      <c r="ME274" s="3"/>
      <c r="MF274" s="3"/>
      <c r="MG274" s="3"/>
      <c r="MH274" s="3"/>
      <c r="MI274" s="3"/>
      <c r="MJ274" s="3"/>
      <c r="MK274" s="3"/>
      <c r="ML274" s="3"/>
      <c r="MM274" s="3"/>
      <c r="MN274" s="3"/>
      <c r="MO274" s="3"/>
      <c r="MP274" s="3"/>
      <c r="MQ274" s="3"/>
      <c r="MR274" s="3"/>
      <c r="MS274" s="3"/>
      <c r="MT274" s="3"/>
      <c r="MU274" s="3"/>
      <c r="MV274" s="3"/>
      <c r="MW274" s="3"/>
      <c r="MX274" s="3"/>
      <c r="MY274" s="3"/>
      <c r="MZ274" s="3"/>
      <c r="NA274" s="3"/>
      <c r="NB274" s="3"/>
      <c r="NC274" s="3"/>
      <c r="ND274" s="3"/>
      <c r="NE274" s="3"/>
      <c r="NF274" s="3"/>
      <c r="NG274" s="3"/>
      <c r="NH274" s="3"/>
      <c r="NI274" s="3"/>
      <c r="NJ274" s="3"/>
      <c r="NK274" s="3"/>
      <c r="NL274" s="3"/>
      <c r="NM274" s="3"/>
      <c r="NN274" s="3"/>
      <c r="NO274" s="3"/>
      <c r="NP274" s="3"/>
      <c r="NQ274" s="3"/>
      <c r="NR274" s="3"/>
      <c r="NS274" s="3"/>
      <c r="NT274" s="3"/>
      <c r="NU274" s="3"/>
      <c r="NV274" s="3"/>
      <c r="NW274" s="3"/>
      <c r="NX274" s="3"/>
      <c r="NY274" s="3"/>
      <c r="NZ274" s="3"/>
      <c r="OA274" s="3"/>
      <c r="OB274" s="3"/>
      <c r="OC274" s="3"/>
      <c r="OD274" s="3"/>
      <c r="OE274" s="3"/>
      <c r="OF274" s="3"/>
      <c r="OG274" s="3"/>
      <c r="OH274" s="3"/>
      <c r="OI274" s="3"/>
      <c r="OJ274" s="3"/>
      <c r="OK274" s="3"/>
      <c r="OL274" s="3"/>
      <c r="OM274" s="3"/>
      <c r="ON274" s="3"/>
      <c r="OO274" s="3"/>
      <c r="OP274" s="3"/>
      <c r="OQ274" s="3"/>
      <c r="OR274" s="3"/>
      <c r="OS274" s="3"/>
      <c r="OT274" s="3"/>
      <c r="OU274" s="3"/>
      <c r="OV274" s="3"/>
      <c r="OW274" s="3"/>
      <c r="OX274" s="3"/>
      <c r="OY274" s="3"/>
      <c r="OZ274" s="3"/>
      <c r="PA274" s="3"/>
      <c r="PB274" s="3"/>
      <c r="PC274" s="3"/>
      <c r="PD274" s="3"/>
      <c r="PE274" s="3"/>
      <c r="PF274" s="3"/>
      <c r="PG274" s="3"/>
      <c r="PH274" s="3"/>
      <c r="PI274" s="3"/>
      <c r="PJ274" s="3"/>
      <c r="PK274" s="3"/>
      <c r="PL274" s="3"/>
      <c r="PM274" s="3"/>
      <c r="PN274" s="3"/>
      <c r="PO274" s="3"/>
      <c r="PP274" s="3"/>
      <c r="PQ274" s="3"/>
      <c r="PR274" s="3"/>
      <c r="PS274" s="3"/>
      <c r="PT274" s="3"/>
      <c r="PU274" s="3"/>
      <c r="PV274" s="3"/>
      <c r="PW274" s="3"/>
      <c r="PX274" s="3"/>
      <c r="PY274" s="3"/>
      <c r="PZ274" s="3"/>
      <c r="QA274" s="3"/>
      <c r="QB274" s="3"/>
      <c r="QC274" s="3"/>
      <c r="QD274" s="3"/>
      <c r="QE274" s="3"/>
      <c r="QF274" s="3"/>
      <c r="QG274" s="3"/>
      <c r="QH274" s="3"/>
      <c r="QI274" s="3"/>
      <c r="QJ274" s="3"/>
      <c r="QK274" s="3"/>
      <c r="QL274" s="3"/>
      <c r="QM274" s="3"/>
      <c r="QN274" s="3"/>
      <c r="QO274" s="3"/>
      <c r="QP274" s="3"/>
      <c r="QQ274" s="3"/>
      <c r="QR274" s="3"/>
      <c r="QS274" s="3"/>
      <c r="QT274" s="3"/>
      <c r="QU274" s="3"/>
      <c r="QV274" s="3"/>
      <c r="QW274" s="3"/>
      <c r="QX274" s="3"/>
      <c r="QY274" s="3"/>
      <c r="QZ274" s="3"/>
      <c r="RA274" s="3"/>
      <c r="RB274" s="3"/>
      <c r="RC274" s="3"/>
      <c r="RD274" s="3"/>
      <c r="RE274" s="3"/>
      <c r="RF274" s="3"/>
      <c r="RG274" s="3"/>
      <c r="RH274" s="3"/>
      <c r="RI274" s="3"/>
      <c r="RJ274" s="3"/>
      <c r="RK274" s="3"/>
      <c r="RL274" s="3"/>
      <c r="RM274" s="3"/>
      <c r="RN274" s="3"/>
      <c r="RO274" s="3"/>
      <c r="RP274" s="3"/>
      <c r="RQ274" s="3"/>
      <c r="RR274" s="3"/>
      <c r="RS274" s="3"/>
      <c r="RT274" s="3"/>
      <c r="RU274" s="3"/>
      <c r="RV274" s="3"/>
      <c r="RW274" s="3"/>
      <c r="RX274" s="3"/>
      <c r="RY274" s="3"/>
      <c r="RZ274" s="3"/>
      <c r="SA274" s="3"/>
      <c r="SB274" s="3"/>
      <c r="SC274" s="3"/>
      <c r="SD274" s="3"/>
      <c r="SE274" s="3"/>
      <c r="SF274" s="3"/>
      <c r="SG274" s="3"/>
      <c r="SH274" s="3"/>
      <c r="SI274" s="3"/>
      <c r="SJ274" s="3"/>
      <c r="SK274" s="3"/>
      <c r="SL274" s="3"/>
      <c r="SM274" s="3"/>
      <c r="SN274" s="3"/>
      <c r="SO274" s="3"/>
      <c r="SP274" s="3"/>
      <c r="SQ274" s="3"/>
      <c r="SR274" s="3"/>
      <c r="SS274" s="3"/>
      <c r="ST274" s="3"/>
      <c r="SU274" s="3"/>
      <c r="SV274" s="3"/>
      <c r="SW274" s="3"/>
      <c r="SX274" s="3"/>
      <c r="SY274" s="3"/>
      <c r="SZ274" s="3"/>
      <c r="TA274" s="3"/>
      <c r="TB274" s="3"/>
      <c r="TC274" s="3"/>
      <c r="TD274" s="3"/>
      <c r="TE274" s="3"/>
      <c r="TF274" s="3"/>
      <c r="TG274" s="3"/>
      <c r="TH274" s="3"/>
      <c r="TI274" s="3"/>
      <c r="TJ274" s="3"/>
      <c r="TK274" s="3"/>
      <c r="TL274" s="3"/>
      <c r="TM274" s="3"/>
      <c r="TN274" s="3"/>
      <c r="TO274" s="3"/>
      <c r="TP274" s="3"/>
      <c r="TQ274" s="3"/>
      <c r="TR274" s="3"/>
      <c r="TS274" s="3"/>
      <c r="TT274" s="3"/>
      <c r="TU274" s="3"/>
      <c r="TV274" s="3"/>
      <c r="TW274" s="3"/>
      <c r="TX274" s="3"/>
      <c r="TY274" s="3"/>
      <c r="TZ274" s="3"/>
      <c r="UA274" s="3"/>
      <c r="UB274" s="3"/>
      <c r="UC274" s="3"/>
      <c r="UD274" s="3"/>
      <c r="UE274" s="3"/>
      <c r="UF274" s="3"/>
      <c r="UG274" s="3"/>
      <c r="UH274" s="3"/>
      <c r="UI274" s="3"/>
      <c r="UJ274" s="3"/>
      <c r="UK274" s="3"/>
      <c r="UL274" s="3"/>
      <c r="UM274" s="3"/>
      <c r="UN274" s="3"/>
      <c r="UO274" s="3"/>
      <c r="UP274" s="3"/>
      <c r="UQ274" s="3"/>
      <c r="UR274" s="3"/>
      <c r="US274" s="3"/>
      <c r="UT274" s="3"/>
      <c r="UU274" s="3"/>
      <c r="UV274" s="3"/>
      <c r="UW274" s="3"/>
      <c r="UX274" s="3"/>
      <c r="UY274" s="3"/>
      <c r="UZ274" s="3"/>
      <c r="VA274" s="3"/>
      <c r="VB274" s="3"/>
      <c r="VC274" s="3"/>
      <c r="VD274" s="3"/>
      <c r="VE274" s="3"/>
      <c r="VF274" s="3"/>
      <c r="VG274" s="3"/>
      <c r="VH274" s="3"/>
      <c r="VI274" s="3"/>
      <c r="VJ274" s="3"/>
      <c r="VK274" s="3"/>
      <c r="VL274" s="3"/>
      <c r="VM274" s="3"/>
      <c r="VN274" s="3"/>
      <c r="VO274" s="3"/>
      <c r="VP274" s="3"/>
      <c r="VQ274" s="3"/>
      <c r="VR274" s="3"/>
      <c r="VS274" s="3"/>
      <c r="VT274" s="3"/>
      <c r="VU274" s="3"/>
      <c r="VV274" s="3"/>
      <c r="VW274" s="3"/>
      <c r="VX274" s="3"/>
      <c r="VY274" s="3"/>
      <c r="VZ274" s="3"/>
      <c r="WA274" s="3"/>
      <c r="WB274" s="3"/>
      <c r="WC274" s="3"/>
      <c r="WD274" s="3"/>
      <c r="WE274" s="3"/>
      <c r="WF274" s="3"/>
      <c r="WG274" s="3"/>
      <c r="WH274" s="3"/>
      <c r="WI274" s="3"/>
      <c r="WJ274" s="3"/>
      <c r="WK274" s="3"/>
      <c r="WL274" s="3"/>
      <c r="WM274" s="3"/>
      <c r="WN274" s="3"/>
      <c r="WO274" s="3"/>
      <c r="WP274" s="3"/>
      <c r="WQ274" s="3"/>
      <c r="WR274" s="3"/>
      <c r="WS274" s="3"/>
      <c r="WT274" s="3"/>
      <c r="WU274" s="3"/>
      <c r="WV274" s="3"/>
      <c r="WW274" s="3"/>
      <c r="WX274" s="3"/>
      <c r="WY274" s="3"/>
      <c r="WZ274" s="3"/>
      <c r="XA274" s="3"/>
      <c r="XB274" s="3"/>
      <c r="XC274" s="3"/>
      <c r="XD274" s="3"/>
      <c r="XE274" s="3"/>
      <c r="XF274" s="3"/>
      <c r="XG274" s="3"/>
      <c r="XH274" s="3"/>
      <c r="XI274" s="3"/>
      <c r="XJ274" s="3"/>
      <c r="XK274" s="3"/>
      <c r="XL274" s="3"/>
      <c r="XM274" s="3"/>
      <c r="XN274" s="3"/>
      <c r="XO274" s="3"/>
      <c r="XP274" s="3"/>
      <c r="XQ274" s="3"/>
      <c r="XR274" s="3"/>
      <c r="XS274" s="3"/>
      <c r="XT274" s="3"/>
      <c r="XU274" s="3"/>
      <c r="XV274" s="3"/>
      <c r="XW274" s="3"/>
      <c r="XX274" s="3"/>
      <c r="XY274" s="3"/>
      <c r="XZ274" s="3"/>
      <c r="YA274" s="3"/>
      <c r="YB274" s="3"/>
      <c r="YC274" s="3"/>
      <c r="YD274" s="3"/>
      <c r="YE274" s="3"/>
      <c r="YF274" s="3"/>
      <c r="YG274" s="3"/>
      <c r="YH274" s="3"/>
      <c r="YI274" s="3"/>
      <c r="YJ274" s="3"/>
      <c r="YK274" s="3"/>
      <c r="YL274" s="3"/>
      <c r="YM274" s="3"/>
      <c r="YN274" s="3"/>
      <c r="YO274" s="3"/>
      <c r="YP274" s="3"/>
      <c r="YQ274" s="3"/>
      <c r="YR274" s="3"/>
      <c r="YS274" s="3"/>
      <c r="YT274" s="3"/>
      <c r="YU274" s="3"/>
      <c r="YV274" s="3"/>
      <c r="YW274" s="3"/>
      <c r="YX274" s="3"/>
      <c r="YY274" s="3"/>
      <c r="YZ274" s="3"/>
      <c r="ZA274" s="3"/>
      <c r="ZB274" s="3"/>
      <c r="ZC274" s="3"/>
      <c r="ZD274" s="3"/>
      <c r="ZE274" s="3"/>
      <c r="ZF274" s="3"/>
      <c r="ZG274" s="3"/>
      <c r="ZH274" s="3"/>
      <c r="ZI274" s="3"/>
      <c r="ZJ274" s="3"/>
      <c r="ZK274" s="3"/>
      <c r="ZL274" s="3"/>
      <c r="ZM274" s="3"/>
      <c r="ZN274" s="3"/>
      <c r="ZO274" s="3"/>
      <c r="ZP274" s="3"/>
      <c r="ZQ274" s="3"/>
      <c r="ZR274" s="3"/>
      <c r="ZS274" s="3"/>
      <c r="ZT274" s="3"/>
      <c r="ZU274" s="3"/>
      <c r="ZV274" s="3"/>
      <c r="ZW274" s="3"/>
      <c r="ZX274" s="3"/>
      <c r="ZY274" s="3"/>
      <c r="ZZ274" s="3"/>
      <c r="AAA274" s="3"/>
      <c r="AAB274" s="3"/>
      <c r="AAC274" s="3"/>
      <c r="AAD274" s="3"/>
      <c r="AAE274" s="3"/>
      <c r="AAF274" s="3"/>
      <c r="AAG274" s="3"/>
      <c r="AAH274" s="3"/>
      <c r="AAI274" s="3"/>
      <c r="AAJ274" s="3"/>
      <c r="AAK274" s="3"/>
      <c r="AAL274" s="3"/>
      <c r="AAM274" s="3"/>
      <c r="AAN274" s="3"/>
      <c r="AAO274" s="3"/>
      <c r="AAP274" s="3"/>
      <c r="AAQ274" s="3"/>
      <c r="AAR274" s="3"/>
      <c r="AAS274" s="3"/>
      <c r="AAT274" s="3"/>
      <c r="AAU274" s="3"/>
      <c r="AAV274" s="3"/>
      <c r="AAW274" s="3"/>
      <c r="AAX274" s="3"/>
      <c r="AAY274" s="3"/>
      <c r="AAZ274" s="3"/>
      <c r="ABA274" s="3"/>
      <c r="ABB274" s="3"/>
      <c r="ABC274" s="3"/>
      <c r="ABD274" s="3"/>
      <c r="ABE274" s="3"/>
      <c r="ABF274" s="3"/>
      <c r="ABG274" s="3"/>
      <c r="ABH274" s="3"/>
      <c r="ABI274" s="3"/>
      <c r="ABJ274" s="3"/>
      <c r="ABK274" s="3"/>
      <c r="ABL274" s="3"/>
      <c r="ABM274" s="3"/>
      <c r="ABN274" s="3"/>
      <c r="ABO274" s="3"/>
      <c r="ABP274" s="3"/>
      <c r="ABQ274" s="3"/>
      <c r="ABR274" s="3"/>
      <c r="ABS274" s="3"/>
      <c r="ABT274" s="3"/>
      <c r="ABU274" s="3"/>
      <c r="ABV274" s="3"/>
      <c r="ABW274" s="3"/>
      <c r="ABX274" s="3"/>
      <c r="ABY274" s="3"/>
      <c r="ABZ274" s="3"/>
      <c r="ACA274" s="3"/>
      <c r="ACB274" s="3"/>
      <c r="ACC274" s="3"/>
      <c r="ACD274" s="3"/>
      <c r="ACE274" s="3"/>
      <c r="ACF274" s="3"/>
      <c r="ACG274" s="3"/>
      <c r="ACH274" s="3"/>
      <c r="ACI274" s="3"/>
      <c r="ACJ274" s="3"/>
      <c r="ACK274" s="3"/>
      <c r="ACL274" s="3"/>
      <c r="ACM274" s="3"/>
      <c r="ACN274" s="3"/>
      <c r="ACO274" s="3"/>
      <c r="ACP274" s="3"/>
      <c r="ACQ274" s="3"/>
      <c r="ACR274" s="3"/>
      <c r="ACS274" s="3"/>
      <c r="ACT274" s="3"/>
      <c r="ACU274" s="3"/>
      <c r="ACV274" s="3"/>
      <c r="ACW274" s="3"/>
      <c r="ACX274" s="3"/>
      <c r="ACY274" s="3"/>
      <c r="ACZ274" s="3"/>
      <c r="ADA274" s="3"/>
      <c r="ADB274" s="3"/>
      <c r="ADC274" s="3"/>
      <c r="ADD274" s="3"/>
      <c r="ADE274" s="3"/>
      <c r="ADF274" s="3"/>
      <c r="ADG274" s="3"/>
      <c r="ADH274" s="3"/>
      <c r="ADI274" s="3"/>
      <c r="ADJ274" s="3"/>
      <c r="ADK274" s="3"/>
      <c r="ADL274" s="3"/>
      <c r="ADM274" s="3"/>
      <c r="ADN274" s="3"/>
      <c r="ADO274" s="3"/>
      <c r="ADP274" s="3"/>
      <c r="ADQ274" s="3"/>
      <c r="ADR274" s="3"/>
      <c r="ADS274" s="3"/>
      <c r="ADT274" s="3"/>
      <c r="ADU274" s="3"/>
      <c r="ADV274" s="3"/>
      <c r="ADW274" s="3"/>
      <c r="ADX274" s="3"/>
      <c r="ADY274" s="3"/>
      <c r="ADZ274" s="3"/>
      <c r="AEA274" s="3"/>
      <c r="AEB274" s="3"/>
      <c r="AEC274" s="3"/>
      <c r="AED274" s="3"/>
      <c r="AEE274" s="3"/>
      <c r="AEF274" s="3"/>
      <c r="AEG274" s="3"/>
      <c r="AEH274" s="3"/>
      <c r="AEI274" s="3"/>
      <c r="AEJ274" s="3"/>
      <c r="AEK274" s="3"/>
      <c r="AEL274" s="3"/>
      <c r="AEM274" s="3"/>
      <c r="AEN274" s="3"/>
      <c r="AEO274" s="3"/>
      <c r="AEP274" s="3"/>
      <c r="AEQ274" s="3"/>
      <c r="AER274" s="3"/>
      <c r="AES274" s="3"/>
      <c r="AET274" s="3"/>
      <c r="AEU274" s="3"/>
      <c r="AEV274" s="3"/>
      <c r="AEW274" s="3"/>
      <c r="AEX274" s="3"/>
      <c r="AEY274" s="3"/>
      <c r="AEZ274" s="3"/>
      <c r="AFA274" s="3"/>
      <c r="AFB274" s="3"/>
      <c r="AFC274" s="3"/>
      <c r="AFD274" s="3"/>
      <c r="AFE274" s="3"/>
      <c r="AFF274" s="3"/>
      <c r="AFG274" s="3"/>
      <c r="AFH274" s="3"/>
      <c r="AFI274" s="3"/>
      <c r="AFJ274" s="3"/>
      <c r="AFK274" s="3"/>
      <c r="AFL274" s="3"/>
      <c r="AFM274" s="3"/>
      <c r="AFN274" s="3"/>
      <c r="AFO274" s="3"/>
      <c r="AFP274" s="3"/>
      <c r="AFQ274" s="3"/>
      <c r="AFR274" s="3"/>
      <c r="AFS274" s="3"/>
      <c r="AFT274" s="3"/>
      <c r="AFU274" s="3"/>
      <c r="AFV274" s="3"/>
      <c r="AFW274" s="3"/>
      <c r="AFX274" s="3"/>
      <c r="AFY274" s="3"/>
      <c r="AFZ274" s="3"/>
      <c r="AGA274" s="3"/>
      <c r="AGB274" s="3"/>
      <c r="AGC274" s="3"/>
      <c r="AGD274" s="3"/>
      <c r="AGE274" s="3"/>
      <c r="AGF274" s="3"/>
      <c r="AGG274" s="3"/>
      <c r="AGH274" s="3"/>
      <c r="AGI274" s="3"/>
      <c r="AGJ274" s="3"/>
      <c r="AGK274" s="3"/>
      <c r="AGL274" s="3"/>
      <c r="AGM274" s="3"/>
      <c r="AGN274" s="3"/>
      <c r="AGO274" s="3"/>
      <c r="AGP274" s="3"/>
      <c r="AGQ274" s="3"/>
      <c r="AGR274" s="3"/>
      <c r="AGS274" s="3"/>
      <c r="AGT274" s="3"/>
      <c r="AGU274" s="3"/>
      <c r="AGV274" s="3"/>
      <c r="AGW274" s="3"/>
      <c r="AGX274" s="3"/>
      <c r="AGY274" s="3"/>
      <c r="AGZ274" s="3"/>
      <c r="AHA274" s="3"/>
      <c r="AHB274" s="3"/>
      <c r="AHC274" s="3"/>
      <c r="AHD274" s="3"/>
      <c r="AHE274" s="3"/>
      <c r="AHF274" s="3"/>
      <c r="AHG274" s="3"/>
      <c r="AHH274" s="3"/>
      <c r="AHI274" s="3"/>
      <c r="AHJ274" s="3"/>
      <c r="AHK274" s="3"/>
      <c r="AHL274" s="3"/>
      <c r="AHM274" s="3"/>
      <c r="AHN274" s="3"/>
      <c r="AHO274" s="3"/>
      <c r="AHP274" s="3"/>
      <c r="AHQ274" s="3"/>
      <c r="AHR274" s="3"/>
      <c r="AHS274" s="3"/>
      <c r="AHT274" s="3"/>
      <c r="AHU274" s="3"/>
      <c r="AHV274" s="3"/>
      <c r="AHW274" s="3"/>
      <c r="AHX274" s="3"/>
      <c r="AHY274" s="3"/>
      <c r="AHZ274" s="3"/>
      <c r="AIA274" s="3"/>
      <c r="AIB274" s="3"/>
      <c r="AIC274" s="3"/>
      <c r="AID274" s="3"/>
      <c r="AIE274" s="3"/>
      <c r="AIF274" s="3"/>
      <c r="AIG274" s="3"/>
      <c r="AIH274" s="3"/>
      <c r="AII274" s="3"/>
      <c r="AIJ274" s="3"/>
      <c r="AIK274" s="3"/>
      <c r="AIL274" s="3"/>
      <c r="AIM274" s="3"/>
      <c r="AIN274" s="3"/>
      <c r="AIO274" s="3"/>
      <c r="AIP274" s="3"/>
      <c r="AIQ274" s="3"/>
      <c r="AIR274" s="3"/>
      <c r="AIS274" s="3"/>
      <c r="AIT274" s="3"/>
      <c r="AIU274" s="3"/>
      <c r="AIV274" s="3"/>
      <c r="AIW274" s="3"/>
      <c r="AIX274" s="3"/>
      <c r="AIY274" s="3"/>
      <c r="AIZ274" s="3"/>
      <c r="AJA274" s="3"/>
      <c r="AJB274" s="3"/>
      <c r="AJC274" s="3"/>
      <c r="AJD274" s="3"/>
      <c r="AJE274" s="3"/>
      <c r="AJF274" s="3"/>
      <c r="AJG274" s="3"/>
      <c r="AJH274" s="3"/>
      <c r="AJI274" s="3"/>
      <c r="AJJ274" s="3"/>
      <c r="AJK274" s="3"/>
      <c r="AJL274" s="3"/>
      <c r="AJM274" s="3"/>
      <c r="AJN274" s="3"/>
      <c r="AJO274" s="3"/>
      <c r="AJP274" s="3"/>
      <c r="AJQ274" s="3"/>
      <c r="AJR274" s="3"/>
      <c r="AJS274" s="3"/>
      <c r="AJT274" s="3"/>
      <c r="AJU274" s="3"/>
      <c r="AJV274" s="3"/>
      <c r="AJW274" s="3"/>
      <c r="AJX274" s="3"/>
      <c r="AJY274" s="3"/>
      <c r="AJZ274" s="3"/>
      <c r="AKA274" s="3"/>
      <c r="AKB274" s="3"/>
      <c r="AKC274" s="3"/>
      <c r="AKD274" s="3"/>
      <c r="AKE274" s="3"/>
      <c r="AKF274" s="3"/>
      <c r="AKG274" s="3"/>
      <c r="AKH274" s="3"/>
      <c r="AKI274" s="3"/>
      <c r="AKJ274" s="3"/>
      <c r="AKK274" s="3"/>
      <c r="AKL274" s="3"/>
      <c r="AKM274" s="3"/>
      <c r="AKN274" s="3"/>
      <c r="AKO274" s="3"/>
      <c r="AKP274" s="3"/>
      <c r="AKQ274" s="3"/>
      <c r="AKR274" s="3"/>
      <c r="AKS274" s="3"/>
      <c r="AKT274" s="3"/>
      <c r="AKU274" s="3"/>
      <c r="AKV274" s="3"/>
      <c r="AKW274" s="3"/>
      <c r="AKX274" s="3"/>
      <c r="AKY274" s="3"/>
      <c r="AKZ274" s="3"/>
      <c r="ALA274" s="3"/>
      <c r="ALB274" s="3"/>
      <c r="ALC274" s="3"/>
      <c r="ALD274" s="3"/>
      <c r="ALE274" s="3"/>
      <c r="ALF274" s="3"/>
      <c r="ALG274" s="3"/>
      <c r="ALH274" s="3"/>
      <c r="ALI274" s="3"/>
      <c r="ALJ274" s="3"/>
      <c r="ALK274" s="3"/>
      <c r="ALL274" s="3"/>
      <c r="ALM274" s="3"/>
      <c r="ALN274" s="3"/>
      <c r="ALO274" s="3"/>
      <c r="ALP274" s="3"/>
      <c r="ALQ274" s="3"/>
      <c r="ALR274" s="3"/>
      <c r="ALS274" s="3"/>
      <c r="ALT274" s="3"/>
      <c r="ALU274" s="3"/>
      <c r="ALV274" s="3"/>
      <c r="ALW274" s="3"/>
      <c r="ALX274" s="3"/>
      <c r="ALY274" s="3"/>
      <c r="ALZ274" s="3"/>
      <c r="AMA274" s="3"/>
    </row>
    <row r="275" spans="1:1015" s="2" customFormat="1" ht="15" customHeight="1" x14ac:dyDescent="0.2">
      <c r="A275" s="168"/>
      <c r="B275" s="169"/>
      <c r="C275" s="170"/>
      <c r="D275" s="170"/>
      <c r="E275" s="170"/>
      <c r="F275" s="171"/>
      <c r="G275" s="172"/>
      <c r="H275" s="173"/>
      <c r="I275" s="173"/>
      <c r="J275" s="168"/>
      <c r="K275" s="292" t="s">
        <v>363</v>
      </c>
      <c r="L275" s="292"/>
      <c r="M275" s="292"/>
      <c r="N275" s="292"/>
      <c r="O275" s="179"/>
      <c r="P275" s="9"/>
      <c r="Q275" s="21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  <c r="IV275" s="3"/>
      <c r="IW275" s="3"/>
      <c r="IX275" s="3"/>
      <c r="IY275" s="3"/>
      <c r="IZ275" s="3"/>
      <c r="JA275" s="3"/>
      <c r="JB275" s="3"/>
      <c r="JC275" s="3"/>
      <c r="JD275" s="3"/>
      <c r="JE275" s="3"/>
      <c r="JF275" s="3"/>
      <c r="JG275" s="3"/>
      <c r="JH275" s="3"/>
      <c r="JI275" s="3"/>
      <c r="JJ275" s="3"/>
      <c r="JK275" s="3"/>
      <c r="JL275" s="3"/>
      <c r="JM275" s="3"/>
      <c r="JN275" s="3"/>
      <c r="JO275" s="3"/>
      <c r="JP275" s="3"/>
      <c r="JQ275" s="3"/>
      <c r="JR275" s="3"/>
      <c r="JS275" s="3"/>
      <c r="JT275" s="3"/>
      <c r="JU275" s="3"/>
      <c r="JV275" s="3"/>
      <c r="JW275" s="3"/>
      <c r="JX275" s="3"/>
      <c r="JY275" s="3"/>
      <c r="JZ275" s="3"/>
      <c r="KA275" s="3"/>
      <c r="KB275" s="3"/>
      <c r="KC275" s="3"/>
      <c r="KD275" s="3"/>
      <c r="KE275" s="3"/>
      <c r="KF275" s="3"/>
      <c r="KG275" s="3"/>
      <c r="KH275" s="3"/>
      <c r="KI275" s="3"/>
      <c r="KJ275" s="3"/>
      <c r="KK275" s="3"/>
      <c r="KL275" s="3"/>
      <c r="KM275" s="3"/>
      <c r="KN275" s="3"/>
      <c r="KO275" s="3"/>
      <c r="KP275" s="3"/>
      <c r="KQ275" s="3"/>
      <c r="KR275" s="3"/>
      <c r="KS275" s="3"/>
      <c r="KT275" s="3"/>
      <c r="KU275" s="3"/>
      <c r="KV275" s="3"/>
      <c r="KW275" s="3"/>
      <c r="KX275" s="3"/>
      <c r="KY275" s="3"/>
      <c r="KZ275" s="3"/>
      <c r="LA275" s="3"/>
      <c r="LB275" s="3"/>
      <c r="LC275" s="3"/>
      <c r="LD275" s="3"/>
      <c r="LE275" s="3"/>
      <c r="LF275" s="3"/>
      <c r="LG275" s="3"/>
      <c r="LH275" s="3"/>
      <c r="LI275" s="3"/>
      <c r="LJ275" s="3"/>
      <c r="LK275" s="3"/>
      <c r="LL275" s="3"/>
      <c r="LM275" s="3"/>
      <c r="LN275" s="3"/>
      <c r="LO275" s="3"/>
      <c r="LP275" s="3"/>
      <c r="LQ275" s="3"/>
      <c r="LR275" s="3"/>
      <c r="LS275" s="3"/>
      <c r="LT275" s="3"/>
      <c r="LU275" s="3"/>
      <c r="LV275" s="3"/>
      <c r="LW275" s="3"/>
      <c r="LX275" s="3"/>
      <c r="LY275" s="3"/>
      <c r="LZ275" s="3"/>
      <c r="MA275" s="3"/>
      <c r="MB275" s="3"/>
      <c r="MC275" s="3"/>
      <c r="MD275" s="3"/>
      <c r="ME275" s="3"/>
      <c r="MF275" s="3"/>
      <c r="MG275" s="3"/>
      <c r="MH275" s="3"/>
      <c r="MI275" s="3"/>
      <c r="MJ275" s="3"/>
      <c r="MK275" s="3"/>
      <c r="ML275" s="3"/>
      <c r="MM275" s="3"/>
      <c r="MN275" s="3"/>
      <c r="MO275" s="3"/>
      <c r="MP275" s="3"/>
      <c r="MQ275" s="3"/>
      <c r="MR275" s="3"/>
      <c r="MS275" s="3"/>
      <c r="MT275" s="3"/>
      <c r="MU275" s="3"/>
      <c r="MV275" s="3"/>
      <c r="MW275" s="3"/>
      <c r="MX275" s="3"/>
      <c r="MY275" s="3"/>
      <c r="MZ275" s="3"/>
      <c r="NA275" s="3"/>
      <c r="NB275" s="3"/>
      <c r="NC275" s="3"/>
      <c r="ND275" s="3"/>
      <c r="NE275" s="3"/>
      <c r="NF275" s="3"/>
      <c r="NG275" s="3"/>
      <c r="NH275" s="3"/>
      <c r="NI275" s="3"/>
      <c r="NJ275" s="3"/>
      <c r="NK275" s="3"/>
      <c r="NL275" s="3"/>
      <c r="NM275" s="3"/>
      <c r="NN275" s="3"/>
      <c r="NO275" s="3"/>
      <c r="NP275" s="3"/>
      <c r="NQ275" s="3"/>
      <c r="NR275" s="3"/>
      <c r="NS275" s="3"/>
      <c r="NT275" s="3"/>
      <c r="NU275" s="3"/>
      <c r="NV275" s="3"/>
      <c r="NW275" s="3"/>
      <c r="NX275" s="3"/>
      <c r="NY275" s="3"/>
      <c r="NZ275" s="3"/>
      <c r="OA275" s="3"/>
      <c r="OB275" s="3"/>
      <c r="OC275" s="3"/>
      <c r="OD275" s="3"/>
      <c r="OE275" s="3"/>
      <c r="OF275" s="3"/>
      <c r="OG275" s="3"/>
      <c r="OH275" s="3"/>
      <c r="OI275" s="3"/>
      <c r="OJ275" s="3"/>
      <c r="OK275" s="3"/>
      <c r="OL275" s="3"/>
      <c r="OM275" s="3"/>
      <c r="ON275" s="3"/>
      <c r="OO275" s="3"/>
      <c r="OP275" s="3"/>
      <c r="OQ275" s="3"/>
      <c r="OR275" s="3"/>
      <c r="OS275" s="3"/>
      <c r="OT275" s="3"/>
      <c r="OU275" s="3"/>
      <c r="OV275" s="3"/>
      <c r="OW275" s="3"/>
      <c r="OX275" s="3"/>
      <c r="OY275" s="3"/>
      <c r="OZ275" s="3"/>
      <c r="PA275" s="3"/>
      <c r="PB275" s="3"/>
      <c r="PC275" s="3"/>
      <c r="PD275" s="3"/>
      <c r="PE275" s="3"/>
      <c r="PF275" s="3"/>
      <c r="PG275" s="3"/>
      <c r="PH275" s="3"/>
      <c r="PI275" s="3"/>
      <c r="PJ275" s="3"/>
      <c r="PK275" s="3"/>
      <c r="PL275" s="3"/>
      <c r="PM275" s="3"/>
      <c r="PN275" s="3"/>
      <c r="PO275" s="3"/>
      <c r="PP275" s="3"/>
      <c r="PQ275" s="3"/>
      <c r="PR275" s="3"/>
      <c r="PS275" s="3"/>
      <c r="PT275" s="3"/>
      <c r="PU275" s="3"/>
      <c r="PV275" s="3"/>
      <c r="PW275" s="3"/>
      <c r="PX275" s="3"/>
      <c r="PY275" s="3"/>
      <c r="PZ275" s="3"/>
      <c r="QA275" s="3"/>
      <c r="QB275" s="3"/>
      <c r="QC275" s="3"/>
      <c r="QD275" s="3"/>
      <c r="QE275" s="3"/>
      <c r="QF275" s="3"/>
      <c r="QG275" s="3"/>
      <c r="QH275" s="3"/>
      <c r="QI275" s="3"/>
      <c r="QJ275" s="3"/>
      <c r="QK275" s="3"/>
      <c r="QL275" s="3"/>
      <c r="QM275" s="3"/>
      <c r="QN275" s="3"/>
      <c r="QO275" s="3"/>
      <c r="QP275" s="3"/>
      <c r="QQ275" s="3"/>
      <c r="QR275" s="3"/>
      <c r="QS275" s="3"/>
      <c r="QT275" s="3"/>
      <c r="QU275" s="3"/>
      <c r="QV275" s="3"/>
      <c r="QW275" s="3"/>
      <c r="QX275" s="3"/>
      <c r="QY275" s="3"/>
      <c r="QZ275" s="3"/>
      <c r="RA275" s="3"/>
      <c r="RB275" s="3"/>
      <c r="RC275" s="3"/>
      <c r="RD275" s="3"/>
      <c r="RE275" s="3"/>
      <c r="RF275" s="3"/>
      <c r="RG275" s="3"/>
      <c r="RH275" s="3"/>
      <c r="RI275" s="3"/>
      <c r="RJ275" s="3"/>
      <c r="RK275" s="3"/>
      <c r="RL275" s="3"/>
      <c r="RM275" s="3"/>
      <c r="RN275" s="3"/>
      <c r="RO275" s="3"/>
      <c r="RP275" s="3"/>
      <c r="RQ275" s="3"/>
      <c r="RR275" s="3"/>
      <c r="RS275" s="3"/>
      <c r="RT275" s="3"/>
      <c r="RU275" s="3"/>
      <c r="RV275" s="3"/>
      <c r="RW275" s="3"/>
      <c r="RX275" s="3"/>
      <c r="RY275" s="3"/>
      <c r="RZ275" s="3"/>
      <c r="SA275" s="3"/>
      <c r="SB275" s="3"/>
      <c r="SC275" s="3"/>
      <c r="SD275" s="3"/>
      <c r="SE275" s="3"/>
      <c r="SF275" s="3"/>
      <c r="SG275" s="3"/>
      <c r="SH275" s="3"/>
      <c r="SI275" s="3"/>
      <c r="SJ275" s="3"/>
      <c r="SK275" s="3"/>
      <c r="SL275" s="3"/>
      <c r="SM275" s="3"/>
      <c r="SN275" s="3"/>
      <c r="SO275" s="3"/>
      <c r="SP275" s="3"/>
      <c r="SQ275" s="3"/>
      <c r="SR275" s="3"/>
      <c r="SS275" s="3"/>
      <c r="ST275" s="3"/>
      <c r="SU275" s="3"/>
      <c r="SV275" s="3"/>
      <c r="SW275" s="3"/>
      <c r="SX275" s="3"/>
      <c r="SY275" s="3"/>
      <c r="SZ275" s="3"/>
      <c r="TA275" s="3"/>
      <c r="TB275" s="3"/>
      <c r="TC275" s="3"/>
      <c r="TD275" s="3"/>
      <c r="TE275" s="3"/>
      <c r="TF275" s="3"/>
      <c r="TG275" s="3"/>
      <c r="TH275" s="3"/>
      <c r="TI275" s="3"/>
      <c r="TJ275" s="3"/>
      <c r="TK275" s="3"/>
      <c r="TL275" s="3"/>
      <c r="TM275" s="3"/>
      <c r="TN275" s="3"/>
      <c r="TO275" s="3"/>
      <c r="TP275" s="3"/>
      <c r="TQ275" s="3"/>
      <c r="TR275" s="3"/>
      <c r="TS275" s="3"/>
      <c r="TT275" s="3"/>
      <c r="TU275" s="3"/>
      <c r="TV275" s="3"/>
      <c r="TW275" s="3"/>
      <c r="TX275" s="3"/>
      <c r="TY275" s="3"/>
      <c r="TZ275" s="3"/>
      <c r="UA275" s="3"/>
      <c r="UB275" s="3"/>
      <c r="UC275" s="3"/>
      <c r="UD275" s="3"/>
      <c r="UE275" s="3"/>
      <c r="UF275" s="3"/>
      <c r="UG275" s="3"/>
      <c r="UH275" s="3"/>
      <c r="UI275" s="3"/>
      <c r="UJ275" s="3"/>
      <c r="UK275" s="3"/>
      <c r="UL275" s="3"/>
      <c r="UM275" s="3"/>
      <c r="UN275" s="3"/>
      <c r="UO275" s="3"/>
      <c r="UP275" s="3"/>
      <c r="UQ275" s="3"/>
      <c r="UR275" s="3"/>
      <c r="US275" s="3"/>
      <c r="UT275" s="3"/>
      <c r="UU275" s="3"/>
      <c r="UV275" s="3"/>
      <c r="UW275" s="3"/>
      <c r="UX275" s="3"/>
      <c r="UY275" s="3"/>
      <c r="UZ275" s="3"/>
      <c r="VA275" s="3"/>
      <c r="VB275" s="3"/>
      <c r="VC275" s="3"/>
      <c r="VD275" s="3"/>
      <c r="VE275" s="3"/>
      <c r="VF275" s="3"/>
      <c r="VG275" s="3"/>
      <c r="VH275" s="3"/>
      <c r="VI275" s="3"/>
      <c r="VJ275" s="3"/>
      <c r="VK275" s="3"/>
      <c r="VL275" s="3"/>
      <c r="VM275" s="3"/>
      <c r="VN275" s="3"/>
      <c r="VO275" s="3"/>
      <c r="VP275" s="3"/>
      <c r="VQ275" s="3"/>
      <c r="VR275" s="3"/>
      <c r="VS275" s="3"/>
      <c r="VT275" s="3"/>
      <c r="VU275" s="3"/>
      <c r="VV275" s="3"/>
      <c r="VW275" s="3"/>
      <c r="VX275" s="3"/>
      <c r="VY275" s="3"/>
      <c r="VZ275" s="3"/>
      <c r="WA275" s="3"/>
      <c r="WB275" s="3"/>
      <c r="WC275" s="3"/>
      <c r="WD275" s="3"/>
      <c r="WE275" s="3"/>
      <c r="WF275" s="3"/>
      <c r="WG275" s="3"/>
      <c r="WH275" s="3"/>
      <c r="WI275" s="3"/>
      <c r="WJ275" s="3"/>
      <c r="WK275" s="3"/>
      <c r="WL275" s="3"/>
      <c r="WM275" s="3"/>
      <c r="WN275" s="3"/>
      <c r="WO275" s="3"/>
      <c r="WP275" s="3"/>
      <c r="WQ275" s="3"/>
      <c r="WR275" s="3"/>
      <c r="WS275" s="3"/>
      <c r="WT275" s="3"/>
      <c r="WU275" s="3"/>
      <c r="WV275" s="3"/>
      <c r="WW275" s="3"/>
      <c r="WX275" s="3"/>
      <c r="WY275" s="3"/>
      <c r="WZ275" s="3"/>
      <c r="XA275" s="3"/>
      <c r="XB275" s="3"/>
      <c r="XC275" s="3"/>
      <c r="XD275" s="3"/>
      <c r="XE275" s="3"/>
      <c r="XF275" s="3"/>
      <c r="XG275" s="3"/>
      <c r="XH275" s="3"/>
      <c r="XI275" s="3"/>
      <c r="XJ275" s="3"/>
      <c r="XK275" s="3"/>
      <c r="XL275" s="3"/>
      <c r="XM275" s="3"/>
      <c r="XN275" s="3"/>
      <c r="XO275" s="3"/>
      <c r="XP275" s="3"/>
      <c r="XQ275" s="3"/>
      <c r="XR275" s="3"/>
      <c r="XS275" s="3"/>
      <c r="XT275" s="3"/>
      <c r="XU275" s="3"/>
      <c r="XV275" s="3"/>
      <c r="XW275" s="3"/>
      <c r="XX275" s="3"/>
      <c r="XY275" s="3"/>
      <c r="XZ275" s="3"/>
      <c r="YA275" s="3"/>
      <c r="YB275" s="3"/>
      <c r="YC275" s="3"/>
      <c r="YD275" s="3"/>
      <c r="YE275" s="3"/>
      <c r="YF275" s="3"/>
      <c r="YG275" s="3"/>
      <c r="YH275" s="3"/>
      <c r="YI275" s="3"/>
      <c r="YJ275" s="3"/>
      <c r="YK275" s="3"/>
      <c r="YL275" s="3"/>
      <c r="YM275" s="3"/>
      <c r="YN275" s="3"/>
      <c r="YO275" s="3"/>
      <c r="YP275" s="3"/>
      <c r="YQ275" s="3"/>
      <c r="YR275" s="3"/>
      <c r="YS275" s="3"/>
      <c r="YT275" s="3"/>
      <c r="YU275" s="3"/>
      <c r="YV275" s="3"/>
      <c r="YW275" s="3"/>
      <c r="YX275" s="3"/>
      <c r="YY275" s="3"/>
      <c r="YZ275" s="3"/>
      <c r="ZA275" s="3"/>
      <c r="ZB275" s="3"/>
      <c r="ZC275" s="3"/>
      <c r="ZD275" s="3"/>
      <c r="ZE275" s="3"/>
      <c r="ZF275" s="3"/>
      <c r="ZG275" s="3"/>
      <c r="ZH275" s="3"/>
      <c r="ZI275" s="3"/>
      <c r="ZJ275" s="3"/>
      <c r="ZK275" s="3"/>
      <c r="ZL275" s="3"/>
      <c r="ZM275" s="3"/>
      <c r="ZN275" s="3"/>
      <c r="ZO275" s="3"/>
      <c r="ZP275" s="3"/>
      <c r="ZQ275" s="3"/>
      <c r="ZR275" s="3"/>
      <c r="ZS275" s="3"/>
      <c r="ZT275" s="3"/>
      <c r="ZU275" s="3"/>
      <c r="ZV275" s="3"/>
      <c r="ZW275" s="3"/>
      <c r="ZX275" s="3"/>
      <c r="ZY275" s="3"/>
      <c r="ZZ275" s="3"/>
      <c r="AAA275" s="3"/>
      <c r="AAB275" s="3"/>
      <c r="AAC275" s="3"/>
      <c r="AAD275" s="3"/>
      <c r="AAE275" s="3"/>
      <c r="AAF275" s="3"/>
      <c r="AAG275" s="3"/>
      <c r="AAH275" s="3"/>
      <c r="AAI275" s="3"/>
      <c r="AAJ275" s="3"/>
      <c r="AAK275" s="3"/>
      <c r="AAL275" s="3"/>
      <c r="AAM275" s="3"/>
      <c r="AAN275" s="3"/>
      <c r="AAO275" s="3"/>
      <c r="AAP275" s="3"/>
      <c r="AAQ275" s="3"/>
      <c r="AAR275" s="3"/>
      <c r="AAS275" s="3"/>
      <c r="AAT275" s="3"/>
      <c r="AAU275" s="3"/>
      <c r="AAV275" s="3"/>
      <c r="AAW275" s="3"/>
      <c r="AAX275" s="3"/>
      <c r="AAY275" s="3"/>
      <c r="AAZ275" s="3"/>
      <c r="ABA275" s="3"/>
      <c r="ABB275" s="3"/>
      <c r="ABC275" s="3"/>
      <c r="ABD275" s="3"/>
      <c r="ABE275" s="3"/>
      <c r="ABF275" s="3"/>
      <c r="ABG275" s="3"/>
      <c r="ABH275" s="3"/>
      <c r="ABI275" s="3"/>
      <c r="ABJ275" s="3"/>
      <c r="ABK275" s="3"/>
      <c r="ABL275" s="3"/>
      <c r="ABM275" s="3"/>
      <c r="ABN275" s="3"/>
      <c r="ABO275" s="3"/>
      <c r="ABP275" s="3"/>
      <c r="ABQ275" s="3"/>
      <c r="ABR275" s="3"/>
      <c r="ABS275" s="3"/>
      <c r="ABT275" s="3"/>
      <c r="ABU275" s="3"/>
      <c r="ABV275" s="3"/>
      <c r="ABW275" s="3"/>
      <c r="ABX275" s="3"/>
      <c r="ABY275" s="3"/>
      <c r="ABZ275" s="3"/>
      <c r="ACA275" s="3"/>
      <c r="ACB275" s="3"/>
      <c r="ACC275" s="3"/>
      <c r="ACD275" s="3"/>
      <c r="ACE275" s="3"/>
      <c r="ACF275" s="3"/>
      <c r="ACG275" s="3"/>
      <c r="ACH275" s="3"/>
      <c r="ACI275" s="3"/>
      <c r="ACJ275" s="3"/>
      <c r="ACK275" s="3"/>
      <c r="ACL275" s="3"/>
      <c r="ACM275" s="3"/>
      <c r="ACN275" s="3"/>
      <c r="ACO275" s="3"/>
      <c r="ACP275" s="3"/>
      <c r="ACQ275" s="3"/>
      <c r="ACR275" s="3"/>
      <c r="ACS275" s="3"/>
      <c r="ACT275" s="3"/>
      <c r="ACU275" s="3"/>
      <c r="ACV275" s="3"/>
      <c r="ACW275" s="3"/>
      <c r="ACX275" s="3"/>
      <c r="ACY275" s="3"/>
      <c r="ACZ275" s="3"/>
      <c r="ADA275" s="3"/>
      <c r="ADB275" s="3"/>
      <c r="ADC275" s="3"/>
      <c r="ADD275" s="3"/>
      <c r="ADE275" s="3"/>
      <c r="ADF275" s="3"/>
      <c r="ADG275" s="3"/>
      <c r="ADH275" s="3"/>
      <c r="ADI275" s="3"/>
      <c r="ADJ275" s="3"/>
      <c r="ADK275" s="3"/>
      <c r="ADL275" s="3"/>
      <c r="ADM275" s="3"/>
      <c r="ADN275" s="3"/>
      <c r="ADO275" s="3"/>
      <c r="ADP275" s="3"/>
      <c r="ADQ275" s="3"/>
      <c r="ADR275" s="3"/>
      <c r="ADS275" s="3"/>
      <c r="ADT275" s="3"/>
      <c r="ADU275" s="3"/>
      <c r="ADV275" s="3"/>
      <c r="ADW275" s="3"/>
      <c r="ADX275" s="3"/>
      <c r="ADY275" s="3"/>
      <c r="ADZ275" s="3"/>
      <c r="AEA275" s="3"/>
      <c r="AEB275" s="3"/>
      <c r="AEC275" s="3"/>
      <c r="AED275" s="3"/>
      <c r="AEE275" s="3"/>
      <c r="AEF275" s="3"/>
      <c r="AEG275" s="3"/>
      <c r="AEH275" s="3"/>
      <c r="AEI275" s="3"/>
      <c r="AEJ275" s="3"/>
      <c r="AEK275" s="3"/>
      <c r="AEL275" s="3"/>
      <c r="AEM275" s="3"/>
      <c r="AEN275" s="3"/>
      <c r="AEO275" s="3"/>
      <c r="AEP275" s="3"/>
      <c r="AEQ275" s="3"/>
      <c r="AER275" s="3"/>
      <c r="AES275" s="3"/>
      <c r="AET275" s="3"/>
      <c r="AEU275" s="3"/>
      <c r="AEV275" s="3"/>
      <c r="AEW275" s="3"/>
      <c r="AEX275" s="3"/>
      <c r="AEY275" s="3"/>
      <c r="AEZ275" s="3"/>
      <c r="AFA275" s="3"/>
      <c r="AFB275" s="3"/>
      <c r="AFC275" s="3"/>
      <c r="AFD275" s="3"/>
      <c r="AFE275" s="3"/>
      <c r="AFF275" s="3"/>
      <c r="AFG275" s="3"/>
      <c r="AFH275" s="3"/>
      <c r="AFI275" s="3"/>
      <c r="AFJ275" s="3"/>
      <c r="AFK275" s="3"/>
      <c r="AFL275" s="3"/>
      <c r="AFM275" s="3"/>
      <c r="AFN275" s="3"/>
      <c r="AFO275" s="3"/>
      <c r="AFP275" s="3"/>
      <c r="AFQ275" s="3"/>
      <c r="AFR275" s="3"/>
      <c r="AFS275" s="3"/>
      <c r="AFT275" s="3"/>
      <c r="AFU275" s="3"/>
      <c r="AFV275" s="3"/>
      <c r="AFW275" s="3"/>
      <c r="AFX275" s="3"/>
      <c r="AFY275" s="3"/>
      <c r="AFZ275" s="3"/>
      <c r="AGA275" s="3"/>
      <c r="AGB275" s="3"/>
      <c r="AGC275" s="3"/>
      <c r="AGD275" s="3"/>
      <c r="AGE275" s="3"/>
      <c r="AGF275" s="3"/>
      <c r="AGG275" s="3"/>
      <c r="AGH275" s="3"/>
      <c r="AGI275" s="3"/>
      <c r="AGJ275" s="3"/>
      <c r="AGK275" s="3"/>
      <c r="AGL275" s="3"/>
      <c r="AGM275" s="3"/>
      <c r="AGN275" s="3"/>
      <c r="AGO275" s="3"/>
      <c r="AGP275" s="3"/>
      <c r="AGQ275" s="3"/>
      <c r="AGR275" s="3"/>
      <c r="AGS275" s="3"/>
      <c r="AGT275" s="3"/>
      <c r="AGU275" s="3"/>
      <c r="AGV275" s="3"/>
      <c r="AGW275" s="3"/>
      <c r="AGX275" s="3"/>
      <c r="AGY275" s="3"/>
      <c r="AGZ275" s="3"/>
      <c r="AHA275" s="3"/>
      <c r="AHB275" s="3"/>
      <c r="AHC275" s="3"/>
      <c r="AHD275" s="3"/>
      <c r="AHE275" s="3"/>
      <c r="AHF275" s="3"/>
      <c r="AHG275" s="3"/>
      <c r="AHH275" s="3"/>
      <c r="AHI275" s="3"/>
      <c r="AHJ275" s="3"/>
      <c r="AHK275" s="3"/>
      <c r="AHL275" s="3"/>
      <c r="AHM275" s="3"/>
      <c r="AHN275" s="3"/>
      <c r="AHO275" s="3"/>
      <c r="AHP275" s="3"/>
      <c r="AHQ275" s="3"/>
      <c r="AHR275" s="3"/>
      <c r="AHS275" s="3"/>
      <c r="AHT275" s="3"/>
      <c r="AHU275" s="3"/>
      <c r="AHV275" s="3"/>
      <c r="AHW275" s="3"/>
      <c r="AHX275" s="3"/>
      <c r="AHY275" s="3"/>
      <c r="AHZ275" s="3"/>
      <c r="AIA275" s="3"/>
      <c r="AIB275" s="3"/>
      <c r="AIC275" s="3"/>
      <c r="AID275" s="3"/>
      <c r="AIE275" s="3"/>
      <c r="AIF275" s="3"/>
      <c r="AIG275" s="3"/>
      <c r="AIH275" s="3"/>
      <c r="AII275" s="3"/>
      <c r="AIJ275" s="3"/>
      <c r="AIK275" s="3"/>
      <c r="AIL275" s="3"/>
      <c r="AIM275" s="3"/>
      <c r="AIN275" s="3"/>
      <c r="AIO275" s="3"/>
      <c r="AIP275" s="3"/>
      <c r="AIQ275" s="3"/>
      <c r="AIR275" s="3"/>
      <c r="AIS275" s="3"/>
      <c r="AIT275" s="3"/>
      <c r="AIU275" s="3"/>
      <c r="AIV275" s="3"/>
      <c r="AIW275" s="3"/>
      <c r="AIX275" s="3"/>
      <c r="AIY275" s="3"/>
      <c r="AIZ275" s="3"/>
      <c r="AJA275" s="3"/>
      <c r="AJB275" s="3"/>
      <c r="AJC275" s="3"/>
      <c r="AJD275" s="3"/>
      <c r="AJE275" s="3"/>
      <c r="AJF275" s="3"/>
      <c r="AJG275" s="3"/>
      <c r="AJH275" s="3"/>
      <c r="AJI275" s="3"/>
      <c r="AJJ275" s="3"/>
      <c r="AJK275" s="3"/>
      <c r="AJL275" s="3"/>
      <c r="AJM275" s="3"/>
      <c r="AJN275" s="3"/>
      <c r="AJO275" s="3"/>
      <c r="AJP275" s="3"/>
      <c r="AJQ275" s="3"/>
      <c r="AJR275" s="3"/>
      <c r="AJS275" s="3"/>
      <c r="AJT275" s="3"/>
      <c r="AJU275" s="3"/>
      <c r="AJV275" s="3"/>
      <c r="AJW275" s="3"/>
      <c r="AJX275" s="3"/>
      <c r="AJY275" s="3"/>
      <c r="AJZ275" s="3"/>
      <c r="AKA275" s="3"/>
      <c r="AKB275" s="3"/>
      <c r="AKC275" s="3"/>
      <c r="AKD275" s="3"/>
      <c r="AKE275" s="3"/>
      <c r="AKF275" s="3"/>
      <c r="AKG275" s="3"/>
      <c r="AKH275" s="3"/>
      <c r="AKI275" s="3"/>
      <c r="AKJ275" s="3"/>
      <c r="AKK275" s="3"/>
      <c r="AKL275" s="3"/>
      <c r="AKM275" s="3"/>
      <c r="AKN275" s="3"/>
      <c r="AKO275" s="3"/>
      <c r="AKP275" s="3"/>
      <c r="AKQ275" s="3"/>
      <c r="AKR275" s="3"/>
      <c r="AKS275" s="3"/>
      <c r="AKT275" s="3"/>
      <c r="AKU275" s="3"/>
      <c r="AKV275" s="3"/>
      <c r="AKW275" s="3"/>
      <c r="AKX275" s="3"/>
      <c r="AKY275" s="3"/>
      <c r="AKZ275" s="3"/>
      <c r="ALA275" s="3"/>
      <c r="ALB275" s="3"/>
      <c r="ALC275" s="3"/>
      <c r="ALD275" s="3"/>
      <c r="ALE275" s="3"/>
      <c r="ALF275" s="3"/>
      <c r="ALG275" s="3"/>
      <c r="ALH275" s="3"/>
      <c r="ALI275" s="3"/>
      <c r="ALJ275" s="3"/>
      <c r="ALK275" s="3"/>
      <c r="ALL275" s="3"/>
      <c r="ALM275" s="3"/>
      <c r="ALN275" s="3"/>
      <c r="ALO275" s="3"/>
      <c r="ALP275" s="3"/>
      <c r="ALQ275" s="3"/>
      <c r="ALR275" s="3"/>
      <c r="ALS275" s="3"/>
      <c r="ALT275" s="3"/>
      <c r="ALU275" s="3"/>
      <c r="ALV275" s="3"/>
      <c r="ALW275" s="3"/>
      <c r="ALX275" s="3"/>
      <c r="ALY275" s="3"/>
      <c r="ALZ275" s="3"/>
      <c r="AMA275" s="3"/>
    </row>
  </sheetData>
  <mergeCells count="264">
    <mergeCell ref="G22:J22"/>
    <mergeCell ref="H23:J23"/>
    <mergeCell ref="H24:J24"/>
    <mergeCell ref="B13:J13"/>
    <mergeCell ref="B14:J14"/>
    <mergeCell ref="A15:J15"/>
    <mergeCell ref="B16:J16"/>
    <mergeCell ref="C17:J17"/>
    <mergeCell ref="C18:J18"/>
    <mergeCell ref="A1:O3"/>
    <mergeCell ref="A5:O5"/>
    <mergeCell ref="A7:O7"/>
    <mergeCell ref="A8:O8"/>
    <mergeCell ref="A10:O10"/>
    <mergeCell ref="A11:O11"/>
    <mergeCell ref="D19:J19"/>
    <mergeCell ref="E20:J20"/>
    <mergeCell ref="F21:J21"/>
    <mergeCell ref="G25:J25"/>
    <mergeCell ref="H26:J26"/>
    <mergeCell ref="H27:J27"/>
    <mergeCell ref="F28:J28"/>
    <mergeCell ref="E29:J29"/>
    <mergeCell ref="E30:J30"/>
    <mergeCell ref="F31:J31"/>
    <mergeCell ref="G32:J32"/>
    <mergeCell ref="G33:J33"/>
    <mergeCell ref="F37:J37"/>
    <mergeCell ref="D38:J38"/>
    <mergeCell ref="E39:J39"/>
    <mergeCell ref="E40:J40"/>
    <mergeCell ref="E41:J41"/>
    <mergeCell ref="E42:J42"/>
    <mergeCell ref="G34:J34"/>
    <mergeCell ref="F35:J35"/>
    <mergeCell ref="F36:J36"/>
    <mergeCell ref="E49:J49"/>
    <mergeCell ref="F50:J50"/>
    <mergeCell ref="F51:J51"/>
    <mergeCell ref="E52:J52"/>
    <mergeCell ref="F53:J53"/>
    <mergeCell ref="F54:J54"/>
    <mergeCell ref="E43:J43"/>
    <mergeCell ref="E44:J44"/>
    <mergeCell ref="E45:J45"/>
    <mergeCell ref="E46:J46"/>
    <mergeCell ref="E47:J47"/>
    <mergeCell ref="D48:J48"/>
    <mergeCell ref="C61:J61"/>
    <mergeCell ref="D62:J62"/>
    <mergeCell ref="D63:J63"/>
    <mergeCell ref="B64:J64"/>
    <mergeCell ref="C65:J65"/>
    <mergeCell ref="D66:J66"/>
    <mergeCell ref="E68:J68"/>
    <mergeCell ref="D55:J55"/>
    <mergeCell ref="B56:J56"/>
    <mergeCell ref="C57:J57"/>
    <mergeCell ref="D58:J58"/>
    <mergeCell ref="D59:J59"/>
    <mergeCell ref="D60:J60"/>
    <mergeCell ref="C73:J73"/>
    <mergeCell ref="C74:J74"/>
    <mergeCell ref="C75:J75"/>
    <mergeCell ref="B76:J76"/>
    <mergeCell ref="C77:J77"/>
    <mergeCell ref="D78:J78"/>
    <mergeCell ref="D67:J67"/>
    <mergeCell ref="E69:J69"/>
    <mergeCell ref="E70:J70"/>
    <mergeCell ref="D71:J71"/>
    <mergeCell ref="C72:J72"/>
    <mergeCell ref="E85:J85"/>
    <mergeCell ref="A86:J86"/>
    <mergeCell ref="B87:J87"/>
    <mergeCell ref="C88:J88"/>
    <mergeCell ref="D89:J89"/>
    <mergeCell ref="C90:J90"/>
    <mergeCell ref="D79:J79"/>
    <mergeCell ref="C80:J80"/>
    <mergeCell ref="C81:J81"/>
    <mergeCell ref="D82:J82"/>
    <mergeCell ref="D83:J83"/>
    <mergeCell ref="D84:J84"/>
    <mergeCell ref="B97:J97"/>
    <mergeCell ref="B98:J98"/>
    <mergeCell ref="C99:J99"/>
    <mergeCell ref="D100:J100"/>
    <mergeCell ref="E101:J101"/>
    <mergeCell ref="E102:J102"/>
    <mergeCell ref="D91:J91"/>
    <mergeCell ref="D92:J92"/>
    <mergeCell ref="D93:J93"/>
    <mergeCell ref="C94:J94"/>
    <mergeCell ref="C95:J95"/>
    <mergeCell ref="A96:J96"/>
    <mergeCell ref="E109:J109"/>
    <mergeCell ref="E110:J110"/>
    <mergeCell ref="E111:J111"/>
    <mergeCell ref="E112:J112"/>
    <mergeCell ref="D113:J113"/>
    <mergeCell ref="E114:J114"/>
    <mergeCell ref="E103:J103"/>
    <mergeCell ref="E104:J104"/>
    <mergeCell ref="D105:J105"/>
    <mergeCell ref="E106:J106"/>
    <mergeCell ref="E107:J107"/>
    <mergeCell ref="E108:J108"/>
    <mergeCell ref="E121:J121"/>
    <mergeCell ref="E122:J122"/>
    <mergeCell ref="E123:J123"/>
    <mergeCell ref="E124:J124"/>
    <mergeCell ref="D125:J125"/>
    <mergeCell ref="E126:J126"/>
    <mergeCell ref="C115:J115"/>
    <mergeCell ref="D116:J116"/>
    <mergeCell ref="E117:J117"/>
    <mergeCell ref="E118:J118"/>
    <mergeCell ref="E119:J119"/>
    <mergeCell ref="D120:J120"/>
    <mergeCell ref="F133:J133"/>
    <mergeCell ref="E134:J134"/>
    <mergeCell ref="E135:J135"/>
    <mergeCell ref="E136:J136"/>
    <mergeCell ref="D137:J137"/>
    <mergeCell ref="E138:J138"/>
    <mergeCell ref="E127:J127"/>
    <mergeCell ref="E128:J128"/>
    <mergeCell ref="E129:J129"/>
    <mergeCell ref="D130:J130"/>
    <mergeCell ref="E131:J131"/>
    <mergeCell ref="F132:J132"/>
    <mergeCell ref="G145:J145"/>
    <mergeCell ref="E146:J146"/>
    <mergeCell ref="E147:J147"/>
    <mergeCell ref="F148:J148"/>
    <mergeCell ref="F149:J149"/>
    <mergeCell ref="F150:J150"/>
    <mergeCell ref="E139:J139"/>
    <mergeCell ref="F140:J140"/>
    <mergeCell ref="F141:J141"/>
    <mergeCell ref="F142:J142"/>
    <mergeCell ref="G143:J143"/>
    <mergeCell ref="G144:J144"/>
    <mergeCell ref="F157:J157"/>
    <mergeCell ref="F158:J158"/>
    <mergeCell ref="E159:J159"/>
    <mergeCell ref="F160:J160"/>
    <mergeCell ref="F161:J161"/>
    <mergeCell ref="F162:J162"/>
    <mergeCell ref="F151:J151"/>
    <mergeCell ref="F152:J152"/>
    <mergeCell ref="F153:J153"/>
    <mergeCell ref="F154:J154"/>
    <mergeCell ref="E155:J155"/>
    <mergeCell ref="E156:J156"/>
    <mergeCell ref="E169:J169"/>
    <mergeCell ref="F171:J171"/>
    <mergeCell ref="F172:J172"/>
    <mergeCell ref="F173:J173"/>
    <mergeCell ref="F174:J174"/>
    <mergeCell ref="F170:J170"/>
    <mergeCell ref="F163:J163"/>
    <mergeCell ref="F164:J164"/>
    <mergeCell ref="F165:J165"/>
    <mergeCell ref="F166:J166"/>
    <mergeCell ref="F167:J167"/>
    <mergeCell ref="E168:J168"/>
    <mergeCell ref="E183:J183"/>
    <mergeCell ref="D184:J184"/>
    <mergeCell ref="E185:J185"/>
    <mergeCell ref="D175:J175"/>
    <mergeCell ref="E176:J176"/>
    <mergeCell ref="E179:J179"/>
    <mergeCell ref="E180:J180"/>
    <mergeCell ref="F181:J181"/>
    <mergeCell ref="F182:J182"/>
    <mergeCell ref="F178:J178"/>
    <mergeCell ref="F177:J177"/>
    <mergeCell ref="C190:J190"/>
    <mergeCell ref="C191:J191"/>
    <mergeCell ref="D192:J192"/>
    <mergeCell ref="D193:J193"/>
    <mergeCell ref="E194:J194"/>
    <mergeCell ref="E195:J195"/>
    <mergeCell ref="E186:J186"/>
    <mergeCell ref="E187:J187"/>
    <mergeCell ref="E188:J188"/>
    <mergeCell ref="E189:J189"/>
    <mergeCell ref="C202:J202"/>
    <mergeCell ref="D203:J203"/>
    <mergeCell ref="E204:J204"/>
    <mergeCell ref="E205:J205"/>
    <mergeCell ref="D206:J206"/>
    <mergeCell ref="E207:J207"/>
    <mergeCell ref="E196:J196"/>
    <mergeCell ref="D197:J197"/>
    <mergeCell ref="E198:J198"/>
    <mergeCell ref="E199:J199"/>
    <mergeCell ref="E200:J200"/>
    <mergeCell ref="E201:J201"/>
    <mergeCell ref="D214:J214"/>
    <mergeCell ref="E215:J215"/>
    <mergeCell ref="E216:J216"/>
    <mergeCell ref="E217:J217"/>
    <mergeCell ref="E218:J218"/>
    <mergeCell ref="A219:J219"/>
    <mergeCell ref="C208:J208"/>
    <mergeCell ref="D209:J209"/>
    <mergeCell ref="E210:J210"/>
    <mergeCell ref="E211:J211"/>
    <mergeCell ref="E212:J212"/>
    <mergeCell ref="E213:J213"/>
    <mergeCell ref="F226:J226"/>
    <mergeCell ref="F227:J227"/>
    <mergeCell ref="F228:J228"/>
    <mergeCell ref="D229:J229"/>
    <mergeCell ref="E230:J230"/>
    <mergeCell ref="F231:J231"/>
    <mergeCell ref="C220:J220"/>
    <mergeCell ref="D221:J221"/>
    <mergeCell ref="E222:J222"/>
    <mergeCell ref="E223:J223"/>
    <mergeCell ref="E224:J224"/>
    <mergeCell ref="F225:J225"/>
    <mergeCell ref="F238:J238"/>
    <mergeCell ref="E239:J239"/>
    <mergeCell ref="F240:J240"/>
    <mergeCell ref="E241:J241"/>
    <mergeCell ref="E242:J242"/>
    <mergeCell ref="E243:J243"/>
    <mergeCell ref="F232:J232"/>
    <mergeCell ref="F233:J233"/>
    <mergeCell ref="E234:J234"/>
    <mergeCell ref="F235:J235"/>
    <mergeCell ref="F236:J236"/>
    <mergeCell ref="F237:J237"/>
    <mergeCell ref="E250:J250"/>
    <mergeCell ref="F251:J251"/>
    <mergeCell ref="F252:J252"/>
    <mergeCell ref="E253:J253"/>
    <mergeCell ref="F254:J254"/>
    <mergeCell ref="D255:J255"/>
    <mergeCell ref="D244:J244"/>
    <mergeCell ref="E245:J245"/>
    <mergeCell ref="E246:J246"/>
    <mergeCell ref="D247:J247"/>
    <mergeCell ref="E248:J248"/>
    <mergeCell ref="E249:J249"/>
    <mergeCell ref="K272:N272"/>
    <mergeCell ref="K273:N273"/>
    <mergeCell ref="K275:N275"/>
    <mergeCell ref="A262:J262"/>
    <mergeCell ref="A264:O264"/>
    <mergeCell ref="A265:J265"/>
    <mergeCell ref="A270:G270"/>
    <mergeCell ref="A256:J256"/>
    <mergeCell ref="C257:J257"/>
    <mergeCell ref="D258:J258"/>
    <mergeCell ref="D259:J259"/>
    <mergeCell ref="D260:J260"/>
    <mergeCell ref="D261:J261"/>
    <mergeCell ref="A268:E268"/>
    <mergeCell ref="A269:E269"/>
  </mergeCells>
  <printOptions horizontalCentered="1"/>
  <pageMargins left="0.25" right="0.25" top="0.75" bottom="0.75" header="0.3" footer="0.3"/>
  <pageSetup paperSize="9" fitToHeight="0" orientation="landscape" r:id="rId1"/>
  <headerFooter alignWithMargins="0">
    <oddFooter xml:space="preserve">&amp;C&amp;10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Financijski plan za 2026.-2028.</vt:lpstr>
      <vt:lpstr>'Financijski plan za 2026.-2028.'!Podrucje_ispisa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 Katalinić</dc:creator>
  <cp:lastModifiedBy>Silva Katalinić</cp:lastModifiedBy>
  <cp:lastPrinted>2025-12-01T11:02:29Z</cp:lastPrinted>
  <dcterms:created xsi:type="dcterms:W3CDTF">2024-11-29T12:18:45Z</dcterms:created>
  <dcterms:modified xsi:type="dcterms:W3CDTF">2025-12-01T11:02:31Z</dcterms:modified>
</cp:coreProperties>
</file>